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20" windowHeight="8010"/>
  </bookViews>
  <sheets>
    <sheet name="EJECUCION AGOSTO 2017 F. 2098" sheetId="18" r:id="rId1"/>
    <sheet name="EJECUCION AGOSTO 2017. F 100" sheetId="17" r:id="rId2"/>
    <sheet name="EJECUCION JULIO 2017. F 2098" sheetId="16" r:id="rId3"/>
    <sheet name="EJECUCION JULIO 2017. F 100" sheetId="15" r:id="rId4"/>
    <sheet name="EJECUCION ENERO JUNIO2017 F.100" sheetId="14" r:id="rId5"/>
    <sheet name="EJEC. ENERO JUNIO 2017 F.2098" sheetId="13" r:id="rId6"/>
    <sheet name="CUADRO EJEC.2016" sheetId="12" r:id="rId7"/>
    <sheet name="cierre ejecucion 2015" sheetId="1" r:id="rId8"/>
    <sheet name=" " sheetId="3" r:id="rId9"/>
    <sheet name="2015" sheetId="9" r:id="rId10"/>
    <sheet name="CUADRO EJEC.2015" sheetId="2" r:id="rId11"/>
    <sheet name="Hoja1 (4)" sheetId="8" r:id="rId12"/>
    <sheet name="Hoja1 (3)" sheetId="7" r:id="rId13"/>
    <sheet name="Hoja1" sheetId="4" r:id="rId14"/>
    <sheet name="Hoja1 (2)" sheetId="6" r:id="rId15"/>
  </sheets>
  <calcPr calcId="124519"/>
</workbook>
</file>

<file path=xl/calcChain.xml><?xml version="1.0" encoding="utf-8"?>
<calcChain xmlns="http://schemas.openxmlformats.org/spreadsheetml/2006/main">
  <c r="P46" i="18"/>
  <c r="P45"/>
  <c r="L79"/>
  <c r="J79"/>
  <c r="I79"/>
  <c r="F79"/>
  <c r="E79"/>
  <c r="N77"/>
  <c r="M77"/>
  <c r="K77"/>
  <c r="H77"/>
  <c r="G77"/>
  <c r="M75"/>
  <c r="K75"/>
  <c r="H75"/>
  <c r="G75"/>
  <c r="N73"/>
  <c r="M73"/>
  <c r="K73"/>
  <c r="H73"/>
  <c r="G73"/>
  <c r="M71"/>
  <c r="H71"/>
  <c r="G71"/>
  <c r="K71" s="1"/>
  <c r="M69"/>
  <c r="H69"/>
  <c r="G69"/>
  <c r="K69" s="1"/>
  <c r="M67"/>
  <c r="H67"/>
  <c r="G67"/>
  <c r="N67" s="1"/>
  <c r="N66"/>
  <c r="M66"/>
  <c r="K66"/>
  <c r="H66"/>
  <c r="G66"/>
  <c r="N65"/>
  <c r="M65"/>
  <c r="K65"/>
  <c r="H65"/>
  <c r="G65"/>
  <c r="N64"/>
  <c r="M64"/>
  <c r="H64"/>
  <c r="N63"/>
  <c r="M63"/>
  <c r="K63"/>
  <c r="H63"/>
  <c r="G63"/>
  <c r="N62"/>
  <c r="M62"/>
  <c r="H62"/>
  <c r="N61"/>
  <c r="M61"/>
  <c r="K61"/>
  <c r="H61"/>
  <c r="G61"/>
  <c r="N60"/>
  <c r="M60"/>
  <c r="H60"/>
  <c r="N59"/>
  <c r="M59"/>
  <c r="K59"/>
  <c r="H59"/>
  <c r="G59"/>
  <c r="N58"/>
  <c r="M58"/>
  <c r="K58"/>
  <c r="H58" s="1"/>
  <c r="G58"/>
  <c r="N57"/>
  <c r="M57"/>
  <c r="K57"/>
  <c r="H57" s="1"/>
  <c r="G57"/>
  <c r="N56"/>
  <c r="M56"/>
  <c r="H56"/>
  <c r="N55"/>
  <c r="M55"/>
  <c r="K55"/>
  <c r="H55" s="1"/>
  <c r="G55"/>
  <c r="N54"/>
  <c r="M54"/>
  <c r="K54"/>
  <c r="H54"/>
  <c r="G54"/>
  <c r="N53"/>
  <c r="M53"/>
  <c r="K53"/>
  <c r="H53"/>
  <c r="G53"/>
  <c r="N52"/>
  <c r="M52"/>
  <c r="H52"/>
  <c r="N51"/>
  <c r="M51"/>
  <c r="K51"/>
  <c r="H51"/>
  <c r="G51"/>
  <c r="N50"/>
  <c r="M50"/>
  <c r="K50"/>
  <c r="H50" s="1"/>
  <c r="G50"/>
  <c r="N49"/>
  <c r="M49"/>
  <c r="K49"/>
  <c r="H49" s="1"/>
  <c r="G49"/>
  <c r="N48"/>
  <c r="M48"/>
  <c r="H48"/>
  <c r="N47"/>
  <c r="M47"/>
  <c r="K47"/>
  <c r="H47" s="1"/>
  <c r="G47"/>
  <c r="N45"/>
  <c r="M45"/>
  <c r="H45"/>
  <c r="G45"/>
  <c r="K45" s="1"/>
  <c r="N43"/>
  <c r="M43"/>
  <c r="K43"/>
  <c r="H43"/>
  <c r="G43"/>
  <c r="N42"/>
  <c r="H42"/>
  <c r="N41"/>
  <c r="H41"/>
  <c r="N40"/>
  <c r="H40"/>
  <c r="N39"/>
  <c r="H39"/>
  <c r="N38"/>
  <c r="H38"/>
  <c r="N37"/>
  <c r="H37"/>
  <c r="N36"/>
  <c r="H36"/>
  <c r="N35"/>
  <c r="H35"/>
  <c r="N34"/>
  <c r="H34"/>
  <c r="N33"/>
  <c r="H33"/>
  <c r="N32"/>
  <c r="H32"/>
  <c r="N31"/>
  <c r="H31"/>
  <c r="N30"/>
  <c r="H30"/>
  <c r="N29"/>
  <c r="H29"/>
  <c r="N28"/>
  <c r="H28"/>
  <c r="N27"/>
  <c r="H27"/>
  <c r="N26"/>
  <c r="H26"/>
  <c r="N25"/>
  <c r="H25"/>
  <c r="M24"/>
  <c r="H24"/>
  <c r="G24"/>
  <c r="K24" s="1"/>
  <c r="K23"/>
  <c r="K22"/>
  <c r="K21"/>
  <c r="K20"/>
  <c r="K19"/>
  <c r="K18"/>
  <c r="K17"/>
  <c r="K16"/>
  <c r="K15"/>
  <c r="K14"/>
  <c r="K13"/>
  <c r="K12"/>
  <c r="K11"/>
  <c r="K10"/>
  <c r="L77" i="17"/>
  <c r="J77"/>
  <c r="N77" s="1"/>
  <c r="I77"/>
  <c r="F77"/>
  <c r="E77"/>
  <c r="M75"/>
  <c r="K75"/>
  <c r="H75"/>
  <c r="G75"/>
  <c r="N75" s="1"/>
  <c r="M73"/>
  <c r="H73"/>
  <c r="G73"/>
  <c r="N73" s="1"/>
  <c r="M71"/>
  <c r="H71"/>
  <c r="G71"/>
  <c r="K71" s="1"/>
  <c r="M69"/>
  <c r="K69"/>
  <c r="H69"/>
  <c r="G69"/>
  <c r="N69" s="1"/>
  <c r="M67"/>
  <c r="K67"/>
  <c r="H67"/>
  <c r="G67"/>
  <c r="N67" s="1"/>
  <c r="N66"/>
  <c r="M66"/>
  <c r="K66"/>
  <c r="G66"/>
  <c r="N65"/>
  <c r="M65"/>
  <c r="K65"/>
  <c r="G65"/>
  <c r="N64"/>
  <c r="M64"/>
  <c r="M63"/>
  <c r="G63"/>
  <c r="K63" s="1"/>
  <c r="N62"/>
  <c r="M62"/>
  <c r="N61"/>
  <c r="M61"/>
  <c r="K61"/>
  <c r="G61"/>
  <c r="N60"/>
  <c r="M60"/>
  <c r="M59"/>
  <c r="G59"/>
  <c r="K59" s="1"/>
  <c r="M58"/>
  <c r="G58"/>
  <c r="K58" s="1"/>
  <c r="M57"/>
  <c r="G57"/>
  <c r="K57" s="1"/>
  <c r="N56"/>
  <c r="M56"/>
  <c r="N55"/>
  <c r="M55"/>
  <c r="K55"/>
  <c r="G55"/>
  <c r="N54"/>
  <c r="M54"/>
  <c r="K54"/>
  <c r="G54"/>
  <c r="N53"/>
  <c r="M53"/>
  <c r="K53"/>
  <c r="G53"/>
  <c r="N52"/>
  <c r="M52"/>
  <c r="M51"/>
  <c r="K51"/>
  <c r="G51"/>
  <c r="N51" s="1"/>
  <c r="M50"/>
  <c r="K50"/>
  <c r="G50"/>
  <c r="N50" s="1"/>
  <c r="M49"/>
  <c r="K49"/>
  <c r="G49"/>
  <c r="N49" s="1"/>
  <c r="N48"/>
  <c r="M48"/>
  <c r="N47"/>
  <c r="M47"/>
  <c r="K47"/>
  <c r="G47"/>
  <c r="M45"/>
  <c r="H45"/>
  <c r="G45"/>
  <c r="G77" s="1"/>
  <c r="M43"/>
  <c r="G43"/>
  <c r="K43" s="1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M24"/>
  <c r="K24"/>
  <c r="H24"/>
  <c r="G24"/>
  <c r="N24" s="1"/>
  <c r="K23"/>
  <c r="K22"/>
  <c r="K21"/>
  <c r="K20"/>
  <c r="K19"/>
  <c r="K18"/>
  <c r="K17"/>
  <c r="K16"/>
  <c r="K15"/>
  <c r="K14"/>
  <c r="K13"/>
  <c r="K12"/>
  <c r="K11"/>
  <c r="K10"/>
  <c r="F79" i="16"/>
  <c r="G69" i="13"/>
  <c r="M79" i="18" l="1"/>
  <c r="H79"/>
  <c r="N71"/>
  <c r="N69"/>
  <c r="K67"/>
  <c r="K79"/>
  <c r="N24"/>
  <c r="G79"/>
  <c r="N79" s="1"/>
  <c r="H77" i="17"/>
  <c r="M77"/>
  <c r="N71"/>
  <c r="N43"/>
  <c r="K45"/>
  <c r="K77" s="1"/>
  <c r="N57"/>
  <c r="N58"/>
  <c r="N59"/>
  <c r="N63"/>
  <c r="K73"/>
  <c r="N45"/>
  <c r="G67" i="16"/>
  <c r="L79"/>
  <c r="J79"/>
  <c r="I79"/>
  <c r="E79"/>
  <c r="M77"/>
  <c r="K77"/>
  <c r="H77"/>
  <c r="G77"/>
  <c r="N77" s="1"/>
  <c r="M75"/>
  <c r="K75"/>
  <c r="H75"/>
  <c r="G75"/>
  <c r="M73"/>
  <c r="H73"/>
  <c r="G73"/>
  <c r="N73" s="1"/>
  <c r="M71"/>
  <c r="H71"/>
  <c r="G71"/>
  <c r="M69"/>
  <c r="H69"/>
  <c r="G69"/>
  <c r="K69" s="1"/>
  <c r="M67"/>
  <c r="H67"/>
  <c r="M66"/>
  <c r="K66"/>
  <c r="G66"/>
  <c r="N66" s="1"/>
  <c r="M65"/>
  <c r="G65"/>
  <c r="N64"/>
  <c r="M64"/>
  <c r="H64"/>
  <c r="M63"/>
  <c r="G63"/>
  <c r="N62"/>
  <c r="M62"/>
  <c r="H62"/>
  <c r="M61"/>
  <c r="G61"/>
  <c r="N60"/>
  <c r="M60"/>
  <c r="H60"/>
  <c r="M59"/>
  <c r="G59"/>
  <c r="M58"/>
  <c r="G58"/>
  <c r="K58" s="1"/>
  <c r="H58" s="1"/>
  <c r="M57"/>
  <c r="K57"/>
  <c r="H57" s="1"/>
  <c r="G57"/>
  <c r="N57" s="1"/>
  <c r="N56"/>
  <c r="M56"/>
  <c r="H56"/>
  <c r="M55"/>
  <c r="K55"/>
  <c r="H55" s="1"/>
  <c r="G55"/>
  <c r="N55" s="1"/>
  <c r="M54"/>
  <c r="K54"/>
  <c r="G54"/>
  <c r="N54" s="1"/>
  <c r="M53"/>
  <c r="G53"/>
  <c r="N52"/>
  <c r="M52"/>
  <c r="H52"/>
  <c r="M51"/>
  <c r="G51"/>
  <c r="M50"/>
  <c r="G50"/>
  <c r="K50" s="1"/>
  <c r="H50" s="1"/>
  <c r="M49"/>
  <c r="K49"/>
  <c r="H49" s="1"/>
  <c r="G49"/>
  <c r="N49" s="1"/>
  <c r="N48"/>
  <c r="M48"/>
  <c r="H48"/>
  <c r="M47"/>
  <c r="K47"/>
  <c r="H47" s="1"/>
  <c r="G47"/>
  <c r="N47" s="1"/>
  <c r="M45"/>
  <c r="H45"/>
  <c r="G45"/>
  <c r="N45" s="1"/>
  <c r="M43"/>
  <c r="G43"/>
  <c r="N42"/>
  <c r="H42"/>
  <c r="N41"/>
  <c r="H41"/>
  <c r="N40"/>
  <c r="H40"/>
  <c r="N39"/>
  <c r="H39"/>
  <c r="N38"/>
  <c r="H38"/>
  <c r="N37"/>
  <c r="H37"/>
  <c r="N36"/>
  <c r="H36"/>
  <c r="N35"/>
  <c r="H35"/>
  <c r="N34"/>
  <c r="H34"/>
  <c r="N33"/>
  <c r="H33"/>
  <c r="N32"/>
  <c r="H32"/>
  <c r="N31"/>
  <c r="H31"/>
  <c r="N30"/>
  <c r="H30"/>
  <c r="N29"/>
  <c r="H29"/>
  <c r="N28"/>
  <c r="H28"/>
  <c r="N27"/>
  <c r="H27"/>
  <c r="N26"/>
  <c r="H26"/>
  <c r="N25"/>
  <c r="H25"/>
  <c r="M24"/>
  <c r="H24"/>
  <c r="G24"/>
  <c r="K23"/>
  <c r="K22"/>
  <c r="K21"/>
  <c r="K20"/>
  <c r="K19"/>
  <c r="K18"/>
  <c r="K17"/>
  <c r="K16"/>
  <c r="K15"/>
  <c r="K14"/>
  <c r="K13"/>
  <c r="K12"/>
  <c r="K11"/>
  <c r="K10"/>
  <c r="M77" i="15"/>
  <c r="L77"/>
  <c r="J77"/>
  <c r="I77"/>
  <c r="H77"/>
  <c r="G77"/>
  <c r="N77" s="1"/>
  <c r="F77"/>
  <c r="E77"/>
  <c r="N75"/>
  <c r="M75"/>
  <c r="K75"/>
  <c r="H75"/>
  <c r="G75"/>
  <c r="N73"/>
  <c r="M73"/>
  <c r="K73"/>
  <c r="H73"/>
  <c r="G73"/>
  <c r="N71"/>
  <c r="M71"/>
  <c r="K71"/>
  <c r="H71"/>
  <c r="G71"/>
  <c r="N69"/>
  <c r="M69"/>
  <c r="K69"/>
  <c r="K77" s="1"/>
  <c r="H69"/>
  <c r="G69"/>
  <c r="N67"/>
  <c r="M67"/>
  <c r="K67"/>
  <c r="H67"/>
  <c r="G67"/>
  <c r="N66"/>
  <c r="M66"/>
  <c r="K66"/>
  <c r="G66"/>
  <c r="N65"/>
  <c r="M65"/>
  <c r="K65"/>
  <c r="G65"/>
  <c r="N64"/>
  <c r="M64"/>
  <c r="N63"/>
  <c r="M63"/>
  <c r="K63"/>
  <c r="G63"/>
  <c r="N62"/>
  <c r="M62"/>
  <c r="N61"/>
  <c r="M61"/>
  <c r="K61"/>
  <c r="G61"/>
  <c r="N60"/>
  <c r="M60"/>
  <c r="N59"/>
  <c r="M59"/>
  <c r="K59"/>
  <c r="G59"/>
  <c r="N58"/>
  <c r="M58"/>
  <c r="K58"/>
  <c r="G58"/>
  <c r="N57"/>
  <c r="M57"/>
  <c r="K57"/>
  <c r="G57"/>
  <c r="N56"/>
  <c r="M56"/>
  <c r="N55"/>
  <c r="M55"/>
  <c r="K55"/>
  <c r="G55"/>
  <c r="N54"/>
  <c r="M54"/>
  <c r="K54"/>
  <c r="G54"/>
  <c r="N53"/>
  <c r="M53"/>
  <c r="K53"/>
  <c r="G53"/>
  <c r="N52"/>
  <c r="M52"/>
  <c r="N51"/>
  <c r="M51"/>
  <c r="K51"/>
  <c r="G51"/>
  <c r="N50"/>
  <c r="M50"/>
  <c r="K50"/>
  <c r="G50"/>
  <c r="N49"/>
  <c r="M49"/>
  <c r="K49"/>
  <c r="G49"/>
  <c r="N48"/>
  <c r="M48"/>
  <c r="N47"/>
  <c r="M47"/>
  <c r="K47"/>
  <c r="G47"/>
  <c r="N45"/>
  <c r="M45"/>
  <c r="K45"/>
  <c r="H45"/>
  <c r="G45"/>
  <c r="N43"/>
  <c r="M43"/>
  <c r="K43"/>
  <c r="G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M24"/>
  <c r="K24"/>
  <c r="H24"/>
  <c r="G24"/>
  <c r="K23"/>
  <c r="K22"/>
  <c r="K21"/>
  <c r="K20"/>
  <c r="K19"/>
  <c r="K18"/>
  <c r="K17"/>
  <c r="K16"/>
  <c r="K15"/>
  <c r="K14"/>
  <c r="K13"/>
  <c r="K12"/>
  <c r="K11"/>
  <c r="K10"/>
  <c r="H73" i="14"/>
  <c r="K24" i="13"/>
  <c r="I79"/>
  <c r="H24"/>
  <c r="H45"/>
  <c r="H67"/>
  <c r="H69"/>
  <c r="H71"/>
  <c r="H75"/>
  <c r="H73"/>
  <c r="H77"/>
  <c r="L77" i="14"/>
  <c r="J77"/>
  <c r="I77"/>
  <c r="F77"/>
  <c r="E77"/>
  <c r="K75"/>
  <c r="G73"/>
  <c r="K73"/>
  <c r="M73"/>
  <c r="N73"/>
  <c r="G67"/>
  <c r="K67" s="1"/>
  <c r="H75"/>
  <c r="H71"/>
  <c r="H69"/>
  <c r="H67"/>
  <c r="H45"/>
  <c r="G24"/>
  <c r="K24" s="1"/>
  <c r="H24"/>
  <c r="M75"/>
  <c r="G75"/>
  <c r="M71"/>
  <c r="G71"/>
  <c r="N71" s="1"/>
  <c r="M69"/>
  <c r="G69"/>
  <c r="K69" s="1"/>
  <c r="M67"/>
  <c r="M66"/>
  <c r="G66"/>
  <c r="K66" s="1"/>
  <c r="M65"/>
  <c r="G65"/>
  <c r="K65" s="1"/>
  <c r="N64"/>
  <c r="M64"/>
  <c r="M63"/>
  <c r="K63"/>
  <c r="G63"/>
  <c r="N63" s="1"/>
  <c r="N62"/>
  <c r="M62"/>
  <c r="N61"/>
  <c r="M61"/>
  <c r="G61"/>
  <c r="K61" s="1"/>
  <c r="N60"/>
  <c r="M60"/>
  <c r="M59"/>
  <c r="G59"/>
  <c r="N59" s="1"/>
  <c r="M58"/>
  <c r="G58"/>
  <c r="N58" s="1"/>
  <c r="M57"/>
  <c r="K57"/>
  <c r="G57"/>
  <c r="N57" s="1"/>
  <c r="N56"/>
  <c r="M56"/>
  <c r="M55"/>
  <c r="K55"/>
  <c r="G55"/>
  <c r="N55" s="1"/>
  <c r="M54"/>
  <c r="K54"/>
  <c r="G54"/>
  <c r="N54" s="1"/>
  <c r="M53"/>
  <c r="K53"/>
  <c r="G53"/>
  <c r="N53" s="1"/>
  <c r="N52"/>
  <c r="M52"/>
  <c r="M51"/>
  <c r="K51"/>
  <c r="G51"/>
  <c r="N51" s="1"/>
  <c r="M50"/>
  <c r="K50"/>
  <c r="G50"/>
  <c r="N50" s="1"/>
  <c r="M49"/>
  <c r="G49"/>
  <c r="N49" s="1"/>
  <c r="N48"/>
  <c r="M48"/>
  <c r="M47"/>
  <c r="K47"/>
  <c r="G47"/>
  <c r="N47" s="1"/>
  <c r="M45"/>
  <c r="G45"/>
  <c r="N45" s="1"/>
  <c r="M43"/>
  <c r="K43"/>
  <c r="G43"/>
  <c r="N43" s="1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M24"/>
  <c r="K23"/>
  <c r="K22"/>
  <c r="K21"/>
  <c r="K20"/>
  <c r="K19"/>
  <c r="K18"/>
  <c r="K17"/>
  <c r="K16"/>
  <c r="K15"/>
  <c r="K14"/>
  <c r="K13"/>
  <c r="K12"/>
  <c r="K11"/>
  <c r="K10"/>
  <c r="N73" i="13"/>
  <c r="L79"/>
  <c r="J79"/>
  <c r="F79"/>
  <c r="E79"/>
  <c r="K69"/>
  <c r="K67"/>
  <c r="K45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M77"/>
  <c r="G77"/>
  <c r="N77" s="1"/>
  <c r="M75"/>
  <c r="G75"/>
  <c r="M73"/>
  <c r="G73"/>
  <c r="M71"/>
  <c r="G71"/>
  <c r="N71" s="1"/>
  <c r="M69"/>
  <c r="N69"/>
  <c r="M67"/>
  <c r="G67"/>
  <c r="N67" s="1"/>
  <c r="M66"/>
  <c r="G66"/>
  <c r="N66" s="1"/>
  <c r="M65"/>
  <c r="G65"/>
  <c r="N65" s="1"/>
  <c r="N64"/>
  <c r="M64"/>
  <c r="M63"/>
  <c r="G63"/>
  <c r="K63" s="1"/>
  <c r="N62"/>
  <c r="M62"/>
  <c r="N61"/>
  <c r="M61"/>
  <c r="K61"/>
  <c r="G61"/>
  <c r="N60"/>
  <c r="M60"/>
  <c r="N59"/>
  <c r="M59"/>
  <c r="G59"/>
  <c r="K59" s="1"/>
  <c r="N58"/>
  <c r="M58"/>
  <c r="G58"/>
  <c r="K58" s="1"/>
  <c r="N57"/>
  <c r="M57"/>
  <c r="G57"/>
  <c r="K57" s="1"/>
  <c r="N56"/>
  <c r="M56"/>
  <c r="N55"/>
  <c r="M55"/>
  <c r="K55"/>
  <c r="G55"/>
  <c r="N54"/>
  <c r="M54"/>
  <c r="K54"/>
  <c r="G54"/>
  <c r="N53"/>
  <c r="M53"/>
  <c r="K53"/>
  <c r="G53"/>
  <c r="N52"/>
  <c r="M52"/>
  <c r="N51"/>
  <c r="M51"/>
  <c r="G51"/>
  <c r="K51" s="1"/>
  <c r="N50"/>
  <c r="M50"/>
  <c r="G50"/>
  <c r="K50" s="1"/>
  <c r="N49"/>
  <c r="M49"/>
  <c r="G49"/>
  <c r="K49" s="1"/>
  <c r="N48"/>
  <c r="M48"/>
  <c r="N47"/>
  <c r="M47"/>
  <c r="K47"/>
  <c r="G47"/>
  <c r="M45"/>
  <c r="G45"/>
  <c r="N45" s="1"/>
  <c r="N43"/>
  <c r="M43"/>
  <c r="K43"/>
  <c r="G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M24"/>
  <c r="G24"/>
  <c r="K23"/>
  <c r="K22"/>
  <c r="K21"/>
  <c r="K20"/>
  <c r="K19"/>
  <c r="K18"/>
  <c r="K17"/>
  <c r="K16"/>
  <c r="K15"/>
  <c r="K14"/>
  <c r="K13"/>
  <c r="K12"/>
  <c r="K11"/>
  <c r="K10"/>
  <c r="L79" i="12"/>
  <c r="K79"/>
  <c r="G79"/>
  <c r="F79"/>
  <c r="L77"/>
  <c r="L73"/>
  <c r="K73" i="16" l="1"/>
  <c r="K71"/>
  <c r="M79"/>
  <c r="H79"/>
  <c r="K71" i="13"/>
  <c r="K79" s="1"/>
  <c r="G79"/>
  <c r="N79" s="1"/>
  <c r="N67" i="16"/>
  <c r="K67"/>
  <c r="K45"/>
  <c r="G79"/>
  <c r="N79" s="1"/>
  <c r="H59"/>
  <c r="H51"/>
  <c r="H61"/>
  <c r="N43"/>
  <c r="N51"/>
  <c r="N53"/>
  <c r="N59"/>
  <c r="N61"/>
  <c r="N63"/>
  <c r="N65"/>
  <c r="N71"/>
  <c r="N24"/>
  <c r="N50"/>
  <c r="N58"/>
  <c r="N69"/>
  <c r="K43"/>
  <c r="H43" s="1"/>
  <c r="K51"/>
  <c r="K53"/>
  <c r="H53" s="1"/>
  <c r="H54"/>
  <c r="K59"/>
  <c r="K61"/>
  <c r="K63"/>
  <c r="H63" s="1"/>
  <c r="K65"/>
  <c r="H65" s="1"/>
  <c r="H66"/>
  <c r="K24"/>
  <c r="H77" i="14"/>
  <c r="K71"/>
  <c r="M77"/>
  <c r="G77"/>
  <c r="N77" s="1"/>
  <c r="M79" i="13"/>
  <c r="N65" i="14"/>
  <c r="N66"/>
  <c r="K49"/>
  <c r="K58"/>
  <c r="K59"/>
  <c r="N75"/>
  <c r="K45"/>
  <c r="K77" s="1"/>
  <c r="N67"/>
  <c r="N69"/>
  <c r="N24" i="13"/>
  <c r="N63"/>
  <c r="K65"/>
  <c r="H65" s="1"/>
  <c r="K66"/>
  <c r="H66" s="1"/>
  <c r="H79"/>
  <c r="K73"/>
  <c r="K75"/>
  <c r="K77"/>
  <c r="K73" i="12"/>
  <c r="K75"/>
  <c r="K77"/>
  <c r="J79"/>
  <c r="I79"/>
  <c r="I43"/>
  <c r="I22"/>
  <c r="I73"/>
  <c r="I87"/>
  <c r="I77"/>
  <c r="I75"/>
  <c r="I65"/>
  <c r="I69"/>
  <c r="G43"/>
  <c r="G65"/>
  <c r="L65" s="1"/>
  <c r="G67"/>
  <c r="G69"/>
  <c r="G71"/>
  <c r="I71"/>
  <c r="I67"/>
  <c r="H79"/>
  <c r="G77"/>
  <c r="G75"/>
  <c r="G73"/>
  <c r="G22"/>
  <c r="L22" s="1"/>
  <c r="E79"/>
  <c r="L75"/>
  <c r="L71"/>
  <c r="K71"/>
  <c r="K69"/>
  <c r="L67"/>
  <c r="K67"/>
  <c r="K65"/>
  <c r="K64"/>
  <c r="G64"/>
  <c r="I64" s="1"/>
  <c r="K63"/>
  <c r="G63"/>
  <c r="I63" s="1"/>
  <c r="L62"/>
  <c r="K62"/>
  <c r="K61"/>
  <c r="I61"/>
  <c r="G61"/>
  <c r="L61" s="1"/>
  <c r="L60"/>
  <c r="K60"/>
  <c r="K59"/>
  <c r="G59"/>
  <c r="I59" s="1"/>
  <c r="L58"/>
  <c r="K58"/>
  <c r="K57"/>
  <c r="I57"/>
  <c r="G57"/>
  <c r="L57" s="1"/>
  <c r="K56"/>
  <c r="I56"/>
  <c r="G56"/>
  <c r="L56" s="1"/>
  <c r="K55"/>
  <c r="I55"/>
  <c r="G55"/>
  <c r="L55" s="1"/>
  <c r="L54"/>
  <c r="K54"/>
  <c r="K53"/>
  <c r="G53"/>
  <c r="I53" s="1"/>
  <c r="K52"/>
  <c r="G52"/>
  <c r="I52" s="1"/>
  <c r="K51"/>
  <c r="G51"/>
  <c r="I51" s="1"/>
  <c r="L50"/>
  <c r="K50"/>
  <c r="K49"/>
  <c r="I49"/>
  <c r="G49"/>
  <c r="L49" s="1"/>
  <c r="K48"/>
  <c r="I48"/>
  <c r="G48"/>
  <c r="L48" s="1"/>
  <c r="K47"/>
  <c r="I47"/>
  <c r="G47"/>
  <c r="L47" s="1"/>
  <c r="L46"/>
  <c r="K46"/>
  <c r="K45"/>
  <c r="G45"/>
  <c r="I45" s="1"/>
  <c r="L43"/>
  <c r="K43"/>
  <c r="K41"/>
  <c r="G41"/>
  <c r="I41" s="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K22"/>
  <c r="I21"/>
  <c r="I20"/>
  <c r="I19"/>
  <c r="I18"/>
  <c r="I17"/>
  <c r="I16"/>
  <c r="I15"/>
  <c r="I14"/>
  <c r="I13"/>
  <c r="I12"/>
  <c r="I11"/>
  <c r="I10"/>
  <c r="I9"/>
  <c r="I8"/>
  <c r="K79" i="16" l="1"/>
  <c r="I88" i="12"/>
  <c r="I90" s="1"/>
  <c r="L69"/>
  <c r="L45"/>
  <c r="L51"/>
  <c r="L52"/>
  <c r="L53"/>
  <c r="L59"/>
  <c r="L63"/>
  <c r="L64"/>
  <c r="L41"/>
  <c r="J75" i="2" l="1"/>
  <c r="L75"/>
  <c r="K75"/>
  <c r="I75"/>
  <c r="H75"/>
  <c r="G75"/>
  <c r="F75"/>
  <c r="E75"/>
  <c r="I22"/>
  <c r="G22"/>
  <c r="I43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7"/>
  <c r="L73"/>
  <c r="K73"/>
  <c r="L71"/>
  <c r="K71"/>
  <c r="F29" i="1"/>
  <c r="F30" s="1"/>
  <c r="F34" s="1"/>
  <c r="F22"/>
  <c r="F8"/>
  <c r="F12"/>
  <c r="D24"/>
  <c r="C25"/>
  <c r="B25"/>
  <c r="D22"/>
  <c r="D21"/>
  <c r="C18"/>
  <c r="B18"/>
  <c r="D17"/>
  <c r="D15"/>
  <c r="D14"/>
  <c r="B11"/>
  <c r="C11"/>
  <c r="D10"/>
  <c r="D9"/>
  <c r="D8"/>
  <c r="L67" i="2"/>
  <c r="L69"/>
  <c r="K69"/>
  <c r="K43"/>
  <c r="K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3"/>
  <c r="L22"/>
  <c r="D18" i="1" l="1"/>
  <c r="D27" s="1"/>
  <c r="D11"/>
  <c r="D25"/>
  <c r="B20" i="3"/>
  <c r="G64" i="2"/>
  <c r="G63"/>
  <c r="G61"/>
  <c r="G59"/>
  <c r="G57"/>
  <c r="G56"/>
  <c r="G55"/>
  <c r="I53"/>
  <c r="G53"/>
  <c r="G52"/>
  <c r="G51"/>
  <c r="G49"/>
  <c r="G48"/>
  <c r="G47"/>
  <c r="G45"/>
  <c r="K41"/>
  <c r="G41"/>
  <c r="L41" s="1"/>
  <c r="I21"/>
  <c r="I20"/>
  <c r="I19"/>
  <c r="I18"/>
  <c r="I17"/>
  <c r="I16"/>
  <c r="I15"/>
  <c r="I14"/>
  <c r="I13"/>
  <c r="I12"/>
  <c r="I11"/>
  <c r="I10"/>
  <c r="I9"/>
  <c r="I8"/>
  <c r="I47" l="1"/>
  <c r="I49"/>
  <c r="I52"/>
  <c r="I56"/>
  <c r="I59"/>
  <c r="I63"/>
  <c r="I48"/>
  <c r="I51"/>
  <c r="I55"/>
  <c r="I57"/>
  <c r="I61"/>
  <c r="I64"/>
  <c r="I45"/>
  <c r="I41"/>
</calcChain>
</file>

<file path=xl/comments1.xml><?xml version="1.0" encoding="utf-8"?>
<comments xmlns="http://schemas.openxmlformats.org/spreadsheetml/2006/main">
  <authors>
    <author>Ana Maria de los Santos</author>
  </authors>
  <commentList>
    <comment ref="C21" authorId="0">
      <text>
        <r>
          <rPr>
            <b/>
            <sz val="9"/>
            <color indexed="81"/>
            <rFont val="Tahoma"/>
            <family val="2"/>
          </rPr>
          <t>Ana Maria de los Santos: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<sst xmlns="http://schemas.openxmlformats.org/spreadsheetml/2006/main" count="653" uniqueCount="144">
  <si>
    <t>Mas:</t>
  </si>
  <si>
    <t xml:space="preserve">OFICINA METROPOLITANA DE SERVICIOS DE AUTOBUSES </t>
  </si>
  <si>
    <t xml:space="preserve"> </t>
  </si>
  <si>
    <t xml:space="preserve">  </t>
  </si>
  <si>
    <t>Objeto</t>
  </si>
  <si>
    <t>Cuenta</t>
  </si>
  <si>
    <t>SubCuenta</t>
  </si>
  <si>
    <t>Descripcion</t>
  </si>
  <si>
    <t>Servs.  personales</t>
  </si>
  <si>
    <t>Sueldos personal fijos</t>
  </si>
  <si>
    <t>Suledos fijos pers.tramite de pension</t>
  </si>
  <si>
    <t>Personal contratado</t>
  </si>
  <si>
    <t>Pago por Horas Extraordinarias</t>
  </si>
  <si>
    <t>Pago por Especialismo</t>
  </si>
  <si>
    <t>Compensacion por servicios seguridad</t>
  </si>
  <si>
    <t>Compensacion por resultado</t>
  </si>
  <si>
    <t>Jornales</t>
  </si>
  <si>
    <t xml:space="preserve">Regalia pascual </t>
  </si>
  <si>
    <t>Prestaciones laborales</t>
  </si>
  <si>
    <t>Vacaciones</t>
  </si>
  <si>
    <t>Seguro de salud</t>
  </si>
  <si>
    <t>Seguro de pensiones</t>
  </si>
  <si>
    <t>Seguro de riesgo laboral</t>
  </si>
  <si>
    <t>Servs. No personales</t>
  </si>
  <si>
    <t xml:space="preserve">Radiocomunicaciones </t>
  </si>
  <si>
    <t xml:space="preserve">Servicios Telefonicos Local </t>
  </si>
  <si>
    <t>Electricidad</t>
  </si>
  <si>
    <t>Agua</t>
  </si>
  <si>
    <t>Publicidad y Propaganda</t>
  </si>
  <si>
    <t>Impresión y Encuardenacion</t>
  </si>
  <si>
    <t>Edificios y locales</t>
  </si>
  <si>
    <t>Equipos de transp., tracción y elevación</t>
  </si>
  <si>
    <t>Otros Alquileres</t>
  </si>
  <si>
    <t>Seguro de bienes muebles (vehiculos)</t>
  </si>
  <si>
    <t>Maquinarias y equipos</t>
  </si>
  <si>
    <t xml:space="preserve">Servicios técnicos y profesionales </t>
  </si>
  <si>
    <t>Otros Servicios No Personales</t>
  </si>
  <si>
    <t>Alimentos y Bebidas para Personas</t>
  </si>
  <si>
    <t>Acabados Textiles</t>
  </si>
  <si>
    <t>Prenda de vestir</t>
  </si>
  <si>
    <t>Calzados</t>
  </si>
  <si>
    <t>Papel de escritorio</t>
  </si>
  <si>
    <t>Productos de papel y carton</t>
  </si>
  <si>
    <t>Productos de artes graficoas</t>
  </si>
  <si>
    <t>Combustible y   lubricantes</t>
  </si>
  <si>
    <t>Productos quimicos y conexo</t>
  </si>
  <si>
    <t>Productos farmaceuticos y conexo</t>
  </si>
  <si>
    <t>Llantas y neumáticos</t>
  </si>
  <si>
    <t>Prodcutos metálicos</t>
  </si>
  <si>
    <t>Materiales de limpieza</t>
  </si>
  <si>
    <t>Productos electricos afines</t>
  </si>
  <si>
    <t>Total General</t>
  </si>
  <si>
    <t>Materiales y Suministro</t>
  </si>
  <si>
    <t>Presup. Inicial</t>
  </si>
  <si>
    <t>Modificación Pres.</t>
  </si>
  <si>
    <t>Presup. Vigente</t>
  </si>
  <si>
    <t>Presup. Ejecutado</t>
  </si>
  <si>
    <t>Presup. Disponible</t>
  </si>
  <si>
    <t>Pagado</t>
  </si>
  <si>
    <t>Dev. No  Pagado</t>
  </si>
  <si>
    <t>Porcentaje Ejecutado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</si>
  <si>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</si>
  <si>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</si>
  <si>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</si>
  <si>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</si>
  <si>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</si>
  <si>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</si>
  <si>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</si>
  <si>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</si>
  <si>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</si>
  <si>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</si>
  <si>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</si>
  <si>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</si>
  <si>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Monto en RD$</t>
  </si>
  <si>
    <t>Descripción</t>
  </si>
  <si>
    <t>OBEJTO 1</t>
  </si>
  <si>
    <t>OBEJTO 2</t>
  </si>
  <si>
    <t>OBEJTO 3</t>
  </si>
  <si>
    <t>OCTUBRE</t>
  </si>
  <si>
    <t>NOVIEMBRE</t>
  </si>
  <si>
    <t>DICIEMBRE</t>
  </si>
  <si>
    <t>CIERRE FINAL  DICIEMBRE 2013</t>
  </si>
  <si>
    <t>CIERRE FINAL  NOVIEMBRE 2013</t>
  </si>
  <si>
    <t>CIERRE FINAL  OCTUBRE 2013</t>
  </si>
  <si>
    <t>CIERRE FINAL  OCTUBRE, NOVIEMBRE Y DICIEMBRE 2013</t>
  </si>
  <si>
    <t>Transferencias corr.</t>
  </si>
  <si>
    <t>Bienes Muebles</t>
  </si>
  <si>
    <t>OBJETO 1</t>
  </si>
  <si>
    <t>OBJETO 2</t>
  </si>
  <si>
    <t>OBJETO 3</t>
  </si>
  <si>
    <t>OBJETO 4</t>
  </si>
  <si>
    <t>OBJETO 6</t>
  </si>
  <si>
    <t>c</t>
  </si>
  <si>
    <t>Apropiacion Original del Presupuesto Año 2015</t>
  </si>
  <si>
    <t xml:space="preserve">DESCRIPCION </t>
  </si>
  <si>
    <t>FONDO 100</t>
  </si>
  <si>
    <t>FONDO 2098</t>
  </si>
  <si>
    <t>TOTAL GENERAL</t>
  </si>
  <si>
    <t>Mas/menos Modificación (es) Presupuestaria</t>
  </si>
  <si>
    <t>Total Presupuestos Año 2015</t>
  </si>
  <si>
    <t>Libramientos Aprobados y pagados</t>
  </si>
  <si>
    <t>Deuda Administrativa</t>
  </si>
  <si>
    <t>Libramientos Devengados y no pagado</t>
  </si>
  <si>
    <t>Total Presupuesto Ejecutado 2015</t>
  </si>
  <si>
    <t>Mas :</t>
  </si>
  <si>
    <t>Apropiacion Disponible al 31/12/2015</t>
  </si>
  <si>
    <t>Total Apropiaacion Disponibles</t>
  </si>
  <si>
    <t>Prevision de contratos sin libramientos</t>
  </si>
  <si>
    <t>Presupuesto General :</t>
  </si>
  <si>
    <t>Cierre Anual de Ejecución Presupuestaria al 31 de dicimbre del año 2015</t>
  </si>
  <si>
    <t>CIERRE DE EJECUCION PRESUPUESTARIA AÑO 2015</t>
  </si>
  <si>
    <t>CIERRE ANUAL DE OPERACIONES CORRESPONDIENTE A ENERO - DICIEMBRE 2015</t>
  </si>
  <si>
    <t>Obras en Edificaciones</t>
  </si>
  <si>
    <t>4..2</t>
  </si>
  <si>
    <t>311,729,.94</t>
  </si>
  <si>
    <t>OBJETO 7</t>
  </si>
  <si>
    <t>Deuda Adm</t>
  </si>
  <si>
    <t>ENERO - DICIEMBRE 2015</t>
  </si>
  <si>
    <t>¨Año del Fomento de la Vivienda¨</t>
  </si>
  <si>
    <t>"Año del Fomento de la Vivienda "</t>
  </si>
  <si>
    <t>Cuadro comparativo del cierre anual ejecucion presupuestaria 2015</t>
  </si>
  <si>
    <t>CIERRE ANUAL DE OPERACIONES CORRESPONDIENTE A ENERO - DICIEMBRE 2016</t>
  </si>
  <si>
    <t>"Año del Desarrollo Agroforestal "</t>
  </si>
  <si>
    <t>2.9.1</t>
  </si>
  <si>
    <t>Intereses</t>
  </si>
  <si>
    <t>Puesupuesto inicial</t>
  </si>
  <si>
    <t>Modificacion presupuestaria</t>
  </si>
  <si>
    <t>Presupuesto vigente</t>
  </si>
  <si>
    <t>Presupuesto ejecutado</t>
  </si>
  <si>
    <t>Presupuesto disponible</t>
  </si>
  <si>
    <t>Lib. Pagado</t>
  </si>
  <si>
    <t>Lib. en  transito</t>
  </si>
  <si>
    <t xml:space="preserve">Porcentaje ejecutado </t>
  </si>
  <si>
    <t>Preventivo sin compromisos</t>
  </si>
  <si>
    <t>Preventivo y compromisos</t>
  </si>
  <si>
    <t>INFORME EJECUCION PESUPUESTARIA AL 30 JUNIO 2017</t>
  </si>
  <si>
    <t>INFORME EJECUCION PRESUPUESTARIA AL 30 JUNIO 2017</t>
  </si>
  <si>
    <t>Preventivos y compromisos</t>
  </si>
  <si>
    <t>INFORME EJECUCION PRESUPUESTARIA AL 31 JULIO 2017</t>
  </si>
  <si>
    <t>INFORME EJECUCION PESUPUESTARIA AL 31 DE AGOSTO 2017</t>
  </si>
  <si>
    <t>INFORME EJECUCION PRESUPUESTARIA AL 31 DE AGOSTO 2017</t>
  </si>
  <si>
    <t>es una modificacion en que esta en proceso para su aprobacion.</t>
  </si>
  <si>
    <t>levando ese mismo monto a la cuenta 2.6.4.1.01 de automoviles</t>
  </si>
  <si>
    <t xml:space="preserve">Nota : Los $30,350,600.00, que presenta el casoba en negativo 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</si>
</sst>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i/>
      <sz val="11"/>
      <color theme="1"/>
      <name val="Calibri"/>
      <family val="2"/>
      <scheme val="minor"/>
    </font>
    <font>
      <sz val="14"/>
      <color theme="1"/>
      <name val="Cambria"/>
      <family val="1"/>
      <scheme val="major"/>
    </font>
    <font>
      <sz val="14"/>
      <color theme="1"/>
      <name val="Centaur"/>
      <family val="1"/>
    </font>
    <font>
      <sz val="11"/>
      <color theme="1"/>
      <name val="Centaur"/>
      <family val="1"/>
    </font>
    <font>
      <i/>
      <sz val="11"/>
      <color theme="1"/>
      <name val="Centaur"/>
      <family val="1"/>
    </font>
    <font>
      <b/>
      <i/>
      <sz val="14"/>
      <color theme="1"/>
      <name val="Times New Roman"/>
      <family val="1"/>
    </font>
    <font>
      <b/>
      <sz val="11"/>
      <color theme="1"/>
      <name val="Centaur"/>
      <family val="1"/>
    </font>
    <font>
      <i/>
      <sz val="12"/>
      <color theme="1"/>
      <name val="Centaur"/>
      <family val="1"/>
    </font>
    <font>
      <b/>
      <i/>
      <sz val="14"/>
      <name val="Centaur"/>
      <family val="1"/>
    </font>
    <font>
      <b/>
      <i/>
      <sz val="12"/>
      <color theme="1"/>
      <name val="Centaur"/>
      <family val="1"/>
    </font>
    <font>
      <b/>
      <sz val="8"/>
      <name val="Centaur"/>
      <family val="1"/>
    </font>
    <font>
      <sz val="8"/>
      <name val="Centaur"/>
      <family val="1"/>
    </font>
    <font>
      <sz val="8"/>
      <color indexed="8"/>
      <name val="Centaur"/>
      <family val="1"/>
    </font>
    <font>
      <sz val="8"/>
      <color theme="1"/>
      <name val="Centaur"/>
      <family val="1"/>
    </font>
    <font>
      <b/>
      <sz val="8"/>
      <color theme="1"/>
      <name val="Centaur"/>
      <family val="1"/>
    </font>
    <font>
      <sz val="9"/>
      <color theme="1"/>
      <name val="Centaur"/>
      <family val="1"/>
    </font>
    <font>
      <b/>
      <sz val="9"/>
      <color theme="1"/>
      <name val="Centaur"/>
      <family val="1"/>
    </font>
    <font>
      <sz val="10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Times New Roman"/>
      <family val="1"/>
    </font>
    <font>
      <sz val="12"/>
      <color theme="1"/>
      <name val="Centaur"/>
      <family val="1"/>
    </font>
    <font>
      <sz val="10"/>
      <color theme="1"/>
      <name val="Calibri"/>
      <family val="2"/>
      <scheme val="minor"/>
    </font>
    <font>
      <b/>
      <sz val="11"/>
      <name val="Centaur"/>
      <family val="1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entaur"/>
      <family val="1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158">
    <xf numFmtId="0" fontId="0" fillId="0" borderId="0" xfId="0"/>
    <xf numFmtId="0" fontId="2" fillId="0" borderId="0" xfId="0" applyFont="1"/>
    <xf numFmtId="164" fontId="2" fillId="0" borderId="0" xfId="1" applyFont="1"/>
    <xf numFmtId="0" fontId="4" fillId="0" borderId="0" xfId="0" applyFont="1"/>
    <xf numFmtId="164" fontId="4" fillId="0" borderId="0" xfId="1" applyFont="1"/>
    <xf numFmtId="4" fontId="0" fillId="0" borderId="0" xfId="0" applyNumberFormat="1"/>
    <xf numFmtId="0" fontId="0" fillId="0" borderId="0" xfId="0" applyFill="1"/>
    <xf numFmtId="164" fontId="2" fillId="0" borderId="0" xfId="0" applyNumberFormat="1" applyFont="1"/>
    <xf numFmtId="164" fontId="0" fillId="0" borderId="0" xfId="1" applyFont="1"/>
    <xf numFmtId="0" fontId="6" fillId="0" borderId="0" xfId="0" applyFont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39" fontId="2" fillId="0" borderId="0" xfId="1" applyNumberFormat="1" applyFont="1" applyBorder="1"/>
    <xf numFmtId="0" fontId="7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2" fillId="0" borderId="0" xfId="0" applyFont="1" applyFill="1" applyAlignment="1"/>
    <xf numFmtId="164" fontId="11" fillId="0" borderId="0" xfId="1" applyFont="1"/>
    <xf numFmtId="0" fontId="3" fillId="0" borderId="0" xfId="0" applyFont="1"/>
    <xf numFmtId="0" fontId="11" fillId="0" borderId="7" xfId="0" applyFont="1" applyBorder="1"/>
    <xf numFmtId="164" fontId="11" fillId="0" borderId="8" xfId="1" applyFont="1" applyBorder="1"/>
    <xf numFmtId="0" fontId="15" fillId="5" borderId="0" xfId="0" applyFont="1" applyFill="1" applyAlignment="1"/>
    <xf numFmtId="0" fontId="11" fillId="0" borderId="0" xfId="0" applyFont="1" applyFill="1" applyBorder="1"/>
    <xf numFmtId="4" fontId="11" fillId="0" borderId="0" xfId="0" applyNumberFormat="1" applyFont="1" applyFill="1" applyBorder="1"/>
    <xf numFmtId="0" fontId="10" fillId="0" borderId="0" xfId="0" applyFont="1"/>
    <xf numFmtId="0" fontId="18" fillId="0" borderId="2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textRotation="90"/>
    </xf>
    <xf numFmtId="0" fontId="18" fillId="0" borderId="1" xfId="0" applyFont="1" applyFill="1" applyBorder="1"/>
    <xf numFmtId="0" fontId="18" fillId="0" borderId="1" xfId="0" applyFont="1" applyFill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0" xfId="0" applyFont="1" applyBorder="1"/>
    <xf numFmtId="4" fontId="20" fillId="0" borderId="4" xfId="0" applyNumberFormat="1" applyFont="1" applyBorder="1" applyAlignment="1">
      <alignment horizontal="right"/>
    </xf>
    <xf numFmtId="4" fontId="20" fillId="0" borderId="0" xfId="0" applyNumberFormat="1" applyFont="1" applyBorder="1" applyAlignment="1">
      <alignment horizontal="right"/>
    </xf>
    <xf numFmtId="4" fontId="21" fillId="3" borderId="4" xfId="0" applyNumberFormat="1" applyFont="1" applyFill="1" applyBorder="1"/>
    <xf numFmtId="0" fontId="11" fillId="0" borderId="4" xfId="0" applyFont="1" applyBorder="1"/>
    <xf numFmtId="4" fontId="20" fillId="0" borderId="4" xfId="0" applyNumberFormat="1" applyFont="1" applyBorder="1"/>
    <xf numFmtId="4" fontId="20" fillId="0" borderId="0" xfId="0" applyNumberFormat="1" applyFont="1" applyBorder="1"/>
    <xf numFmtId="4" fontId="21" fillId="0" borderId="4" xfId="0" applyNumberFormat="1" applyFont="1" applyBorder="1"/>
    <xf numFmtId="4" fontId="21" fillId="0" borderId="0" xfId="0" applyNumberFormat="1" applyFont="1" applyBorder="1"/>
    <xf numFmtId="4" fontId="19" fillId="0" borderId="4" xfId="0" applyNumberFormat="1" applyFont="1" applyBorder="1"/>
    <xf numFmtId="4" fontId="19" fillId="0" borderId="0" xfId="0" applyNumberFormat="1" applyFont="1" applyBorder="1"/>
    <xf numFmtId="0" fontId="19" fillId="0" borderId="4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8" fillId="0" borderId="0" xfId="0" applyFont="1" applyFill="1" applyBorder="1"/>
    <xf numFmtId="4" fontId="22" fillId="0" borderId="4" xfId="0" applyNumberFormat="1" applyFont="1" applyFill="1" applyBorder="1"/>
    <xf numFmtId="4" fontId="22" fillId="0" borderId="0" xfId="0" applyNumberFormat="1" applyFont="1" applyFill="1" applyBorder="1"/>
    <xf numFmtId="10" fontId="22" fillId="0" borderId="4" xfId="0" applyNumberFormat="1" applyFont="1" applyFill="1" applyBorder="1"/>
    <xf numFmtId="0" fontId="19" fillId="0" borderId="0" xfId="0" applyFont="1" applyFill="1" applyBorder="1"/>
    <xf numFmtId="4" fontId="20" fillId="0" borderId="4" xfId="0" applyNumberFormat="1" applyFont="1" applyFill="1" applyBorder="1"/>
    <xf numFmtId="4" fontId="20" fillId="0" borderId="0" xfId="0" applyNumberFormat="1" applyFont="1" applyFill="1" applyBorder="1"/>
    <xf numFmtId="4" fontId="21" fillId="0" borderId="0" xfId="0" applyNumberFormat="1" applyFont="1" applyFill="1" applyBorder="1"/>
    <xf numFmtId="4" fontId="21" fillId="0" borderId="4" xfId="0" applyNumberFormat="1" applyFont="1" applyFill="1" applyBorder="1"/>
    <xf numFmtId="0" fontId="18" fillId="0" borderId="0" xfId="0" applyFont="1" applyFill="1" applyBorder="1" applyAlignment="1">
      <alignment shrinkToFit="1"/>
    </xf>
    <xf numFmtId="0" fontId="21" fillId="0" borderId="4" xfId="0" applyFont="1" applyFill="1" applyBorder="1"/>
    <xf numFmtId="0" fontId="21" fillId="0" borderId="0" xfId="0" applyFont="1" applyFill="1" applyBorder="1"/>
    <xf numFmtId="0" fontId="18" fillId="0" borderId="0" xfId="0" applyFont="1" applyFill="1" applyBorder="1" applyAlignment="1">
      <alignment horizontal="right"/>
    </xf>
    <xf numFmtId="4" fontId="18" fillId="0" borderId="4" xfId="0" applyNumberFormat="1" applyFont="1" applyFill="1" applyBorder="1"/>
    <xf numFmtId="4" fontId="18" fillId="0" borderId="0" xfId="0" applyNumberFormat="1" applyFont="1" applyFill="1" applyBorder="1"/>
    <xf numFmtId="0" fontId="18" fillId="0" borderId="0" xfId="0" applyFont="1" applyFill="1" applyBorder="1" applyAlignment="1">
      <alignment horizontal="left"/>
    </xf>
    <xf numFmtId="0" fontId="11" fillId="0" borderId="4" xfId="0" applyFont="1" applyFill="1" applyBorder="1"/>
    <xf numFmtId="4" fontId="11" fillId="0" borderId="4" xfId="0" applyNumberFormat="1" applyFont="1" applyFill="1" applyBorder="1"/>
    <xf numFmtId="0" fontId="23" fillId="0" borderId="5" xfId="0" applyFont="1" applyFill="1" applyBorder="1"/>
    <xf numFmtId="0" fontId="23" fillId="0" borderId="3" xfId="0" applyFont="1" applyFill="1" applyBorder="1"/>
    <xf numFmtId="0" fontId="24" fillId="0" borderId="6" xfId="0" applyFont="1" applyFill="1" applyBorder="1" applyAlignment="1">
      <alignment horizontal="center"/>
    </xf>
    <xf numFmtId="10" fontId="22" fillId="0" borderId="2" xfId="0" applyNumberFormat="1" applyFont="1" applyFill="1" applyBorder="1"/>
    <xf numFmtId="4" fontId="22" fillId="0" borderId="2" xfId="0" applyNumberFormat="1" applyFont="1" applyFill="1" applyBorder="1"/>
    <xf numFmtId="4" fontId="22" fillId="0" borderId="1" xfId="0" applyNumberFormat="1" applyFont="1" applyFill="1" applyBorder="1"/>
    <xf numFmtId="0" fontId="25" fillId="0" borderId="0" xfId="0" applyFont="1"/>
    <xf numFmtId="0" fontId="4" fillId="0" borderId="0" xfId="0" applyFont="1" applyAlignment="1">
      <alignment horizontal="center"/>
    </xf>
    <xf numFmtId="4" fontId="2" fillId="0" borderId="0" xfId="0" applyNumberFormat="1" applyFont="1"/>
    <xf numFmtId="4" fontId="4" fillId="0" borderId="0" xfId="0" applyNumberFormat="1" applyFont="1"/>
    <xf numFmtId="39" fontId="4" fillId="0" borderId="0" xfId="1" applyNumberFormat="1" applyFont="1"/>
    <xf numFmtId="164" fontId="4" fillId="0" borderId="0" xfId="1" applyFont="1" applyBorder="1"/>
    <xf numFmtId="0" fontId="28" fillId="0" borderId="0" xfId="0" applyFont="1"/>
    <xf numFmtId="164" fontId="4" fillId="0" borderId="0" xfId="1" applyFont="1" applyAlignment="1">
      <alignment horizontal="center"/>
    </xf>
    <xf numFmtId="164" fontId="0" fillId="0" borderId="0" xfId="0" applyNumberFormat="1"/>
    <xf numFmtId="4" fontId="18" fillId="0" borderId="4" xfId="0" applyNumberFormat="1" applyFont="1" applyFill="1" applyBorder="1" applyAlignment="1">
      <alignment horizontal="right"/>
    </xf>
    <xf numFmtId="4" fontId="18" fillId="0" borderId="0" xfId="0" applyNumberFormat="1" applyFont="1" applyFill="1" applyBorder="1" applyAlignment="1">
      <alignment horizontal="right"/>
    </xf>
    <xf numFmtId="4" fontId="10" fillId="0" borderId="0" xfId="0" applyNumberFormat="1" applyFont="1"/>
    <xf numFmtId="0" fontId="0" fillId="0" borderId="0" xfId="0" applyBorder="1"/>
    <xf numFmtId="4" fontId="0" fillId="0" borderId="0" xfId="0" applyNumberFormat="1" applyBorder="1"/>
    <xf numFmtId="4" fontId="11" fillId="0" borderId="0" xfId="0" applyNumberFormat="1" applyFont="1"/>
    <xf numFmtId="0" fontId="11" fillId="0" borderId="11" xfId="0" applyFont="1" applyBorder="1"/>
    <xf numFmtId="164" fontId="11" fillId="0" borderId="12" xfId="1" applyFont="1" applyBorder="1" applyAlignment="1">
      <alignment horizontal="center"/>
    </xf>
    <xf numFmtId="0" fontId="0" fillId="0" borderId="9" xfId="0" applyBorder="1"/>
    <xf numFmtId="164" fontId="0" fillId="0" borderId="10" xfId="1" applyFont="1" applyBorder="1"/>
    <xf numFmtId="0" fontId="16" fillId="0" borderId="0" xfId="0" applyFont="1" applyFill="1" applyAlignment="1">
      <alignment horizontal="center"/>
    </xf>
    <xf numFmtId="10" fontId="22" fillId="0" borderId="13" xfId="0" applyNumberFormat="1" applyFont="1" applyFill="1" applyBorder="1"/>
    <xf numFmtId="4" fontId="22" fillId="0" borderId="13" xfId="0" applyNumberFormat="1" applyFont="1" applyFill="1" applyBorder="1"/>
    <xf numFmtId="0" fontId="18" fillId="0" borderId="13" xfId="0" applyFont="1" applyFill="1" applyBorder="1"/>
    <xf numFmtId="0" fontId="19" fillId="0" borderId="4" xfId="0" applyFont="1" applyFill="1" applyBorder="1"/>
    <xf numFmtId="0" fontId="18" fillId="0" borderId="4" xfId="0" applyFont="1" applyFill="1" applyBorder="1" applyAlignment="1">
      <alignment shrinkToFit="1"/>
    </xf>
    <xf numFmtId="0" fontId="18" fillId="0" borderId="4" xfId="0" applyFont="1" applyFill="1" applyBorder="1"/>
    <xf numFmtId="0" fontId="18" fillId="0" borderId="4" xfId="0" applyFont="1" applyFill="1" applyBorder="1" applyAlignment="1">
      <alignment horizontal="left"/>
    </xf>
    <xf numFmtId="0" fontId="18" fillId="0" borderId="4" xfId="0" applyFont="1" applyFill="1" applyBorder="1" applyAlignment="1">
      <alignment horizontal="right"/>
    </xf>
    <xf numFmtId="0" fontId="14" fillId="0" borderId="4" xfId="0" applyFont="1" applyFill="1" applyBorder="1"/>
    <xf numFmtId="0" fontId="22" fillId="0" borderId="4" xfId="0" applyFont="1" applyFill="1" applyBorder="1"/>
    <xf numFmtId="0" fontId="21" fillId="0" borderId="4" xfId="0" applyFont="1" applyFill="1" applyBorder="1" applyAlignment="1">
      <alignment horizontal="center"/>
    </xf>
    <xf numFmtId="0" fontId="23" fillId="6" borderId="2" xfId="0" applyFont="1" applyFill="1" applyBorder="1"/>
    <xf numFmtId="0" fontId="23" fillId="6" borderId="15" xfId="0" applyFont="1" applyFill="1" applyBorder="1"/>
    <xf numFmtId="0" fontId="23" fillId="6" borderId="14" xfId="0" applyFont="1" applyFill="1" applyBorder="1"/>
    <xf numFmtId="0" fontId="24" fillId="6" borderId="2" xfId="0" applyFont="1" applyFill="1" applyBorder="1" applyAlignment="1">
      <alignment horizontal="center"/>
    </xf>
    <xf numFmtId="0" fontId="31" fillId="6" borderId="1" xfId="0" applyFont="1" applyFill="1" applyBorder="1" applyAlignment="1">
      <alignment horizontal="center" textRotation="90"/>
    </xf>
    <xf numFmtId="4" fontId="24" fillId="6" borderId="2" xfId="0" applyNumberFormat="1" applyFont="1" applyFill="1" applyBorder="1"/>
    <xf numFmtId="4" fontId="24" fillId="6" borderId="16" xfId="0" applyNumberFormat="1" applyFont="1" applyFill="1" applyBorder="1"/>
    <xf numFmtId="10" fontId="24" fillId="6" borderId="2" xfId="0" applyNumberFormat="1" applyFont="1" applyFill="1" applyBorder="1"/>
    <xf numFmtId="164" fontId="31" fillId="6" borderId="2" xfId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4" fontId="22" fillId="0" borderId="17" xfId="0" applyNumberFormat="1" applyFont="1" applyFill="1" applyBorder="1"/>
    <xf numFmtId="4" fontId="20" fillId="0" borderId="18" xfId="0" applyNumberFormat="1" applyFont="1" applyFill="1" applyBorder="1"/>
    <xf numFmtId="4" fontId="22" fillId="0" borderId="18" xfId="0" applyNumberFormat="1" applyFont="1" applyFill="1" applyBorder="1"/>
    <xf numFmtId="0" fontId="21" fillId="0" borderId="18" xfId="0" applyFont="1" applyFill="1" applyBorder="1"/>
    <xf numFmtId="4" fontId="18" fillId="0" borderId="18" xfId="0" applyNumberFormat="1" applyFont="1" applyFill="1" applyBorder="1"/>
    <xf numFmtId="4" fontId="22" fillId="0" borderId="19" xfId="0" applyNumberFormat="1" applyFont="1" applyFill="1" applyBorder="1"/>
    <xf numFmtId="4" fontId="20" fillId="0" borderId="20" xfId="0" applyNumberFormat="1" applyFont="1" applyFill="1" applyBorder="1"/>
    <xf numFmtId="0" fontId="21" fillId="0" borderId="20" xfId="0" applyFont="1" applyFill="1" applyBorder="1"/>
    <xf numFmtId="4" fontId="21" fillId="0" borderId="20" xfId="0" applyNumberFormat="1" applyFont="1" applyFill="1" applyBorder="1"/>
    <xf numFmtId="4" fontId="22" fillId="0" borderId="20" xfId="0" applyNumberFormat="1" applyFont="1" applyFill="1" applyBorder="1"/>
    <xf numFmtId="4" fontId="18" fillId="0" borderId="20" xfId="0" applyNumberFormat="1" applyFont="1" applyFill="1" applyBorder="1" applyAlignment="1">
      <alignment horizontal="right"/>
    </xf>
    <xf numFmtId="4" fontId="18" fillId="0" borderId="20" xfId="0" applyNumberFormat="1" applyFont="1" applyFill="1" applyBorder="1"/>
    <xf numFmtId="0" fontId="11" fillId="0" borderId="18" xfId="0" applyFont="1" applyFill="1" applyBorder="1"/>
    <xf numFmtId="0" fontId="11" fillId="0" borderId="20" xfId="0" applyFont="1" applyFill="1" applyBorder="1"/>
    <xf numFmtId="4" fontId="24" fillId="6" borderId="5" xfId="0" applyNumberFormat="1" applyFont="1" applyFill="1" applyBorder="1"/>
    <xf numFmtId="0" fontId="11" fillId="0" borderId="5" xfId="0" applyFont="1" applyFill="1" applyBorder="1"/>
    <xf numFmtId="164" fontId="0" fillId="0" borderId="0" xfId="1" applyFont="1" applyFill="1"/>
    <xf numFmtId="0" fontId="16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164" fontId="31" fillId="7" borderId="2" xfId="1" applyFont="1" applyFill="1" applyBorder="1" applyAlignment="1">
      <alignment horizontal="center" vertical="center" wrapText="1"/>
    </xf>
    <xf numFmtId="0" fontId="21" fillId="0" borderId="5" xfId="0" applyFont="1" applyFill="1" applyBorder="1"/>
    <xf numFmtId="0" fontId="16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164" fontId="31" fillId="8" borderId="2" xfId="1" applyFont="1" applyFill="1" applyBorder="1" applyAlignment="1">
      <alignment horizontal="center" vertical="center" wrapText="1"/>
    </xf>
    <xf numFmtId="0" fontId="31" fillId="8" borderId="1" xfId="0" applyFont="1" applyFill="1" applyBorder="1" applyAlignment="1">
      <alignment horizontal="center" textRotation="90"/>
    </xf>
    <xf numFmtId="0" fontId="16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0" fillId="0" borderId="0" xfId="0" applyFill="1" applyAlignment="1">
      <alignment horizontal="right"/>
    </xf>
    <xf numFmtId="0" fontId="33" fillId="0" borderId="0" xfId="0" applyFont="1"/>
    <xf numFmtId="0" fontId="34" fillId="0" borderId="0" xfId="0" applyFont="1" applyFill="1" applyBorder="1"/>
    <xf numFmtId="0" fontId="33" fillId="0" borderId="0" xfId="0" applyFont="1" applyBorder="1"/>
    <xf numFmtId="164" fontId="0" fillId="0" borderId="0" xfId="0" applyNumberFormat="1" applyFill="1"/>
    <xf numFmtId="0" fontId="16" fillId="0" borderId="0" xfId="0" applyFont="1" applyFill="1" applyAlignment="1">
      <alignment horizontal="center"/>
    </xf>
    <xf numFmtId="0" fontId="16" fillId="0" borderId="0" xfId="2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4" fontId="30" fillId="0" borderId="0" xfId="0" applyNumberFormat="1" applyFont="1" applyBorder="1" applyAlignment="1">
      <alignment horizontal="center"/>
    </xf>
    <xf numFmtId="0" fontId="3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4" borderId="0" xfId="0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2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>
        <c:manualLayout>
          <c:xMode val="edge"/>
          <c:yMode val="edge"/>
          <c:x val="0.36523616751750232"/>
          <c:y val="0"/>
        </c:manualLayout>
      </c:layout>
      <c:txPr>
        <a:bodyPr/>
        <a:lstStyle/>
        <a:p>
          <a:pPr>
            <a:defRPr lang="es-ES"/>
          </a:pPr>
          <a:endParaRPr lang="es-ES"/>
        </a:p>
      </c:txPr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 '!$B$6</c:f>
              <c:strCache>
                <c:ptCount val="1"/>
                <c:pt idx="0">
                  <c:v>Monto en RD$</c:v>
                </c:pt>
              </c:strCache>
            </c:strRef>
          </c:tx>
          <c:cat>
            <c:strRef>
              <c:f>' '!$A$7:$A$19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Deuda Administrativa</c:v>
                </c:pt>
              </c:strCache>
            </c:strRef>
          </c:cat>
          <c:val>
            <c:numRef>
              <c:f>' '!$B$7:$B$19</c:f>
              <c:numCache>
                <c:formatCode>_-* #,##0.00\ _$_-;\-* #,##0.00\ _$_-;_-* "-"??\ _$_-;_-@_-</c:formatCode>
                <c:ptCount val="13"/>
                <c:pt idx="0">
                  <c:v>76373392.790000007</c:v>
                </c:pt>
                <c:pt idx="1">
                  <c:v>204438426.08000001</c:v>
                </c:pt>
                <c:pt idx="2">
                  <c:v>123104931.2</c:v>
                </c:pt>
                <c:pt idx="3">
                  <c:v>190415046.94999999</c:v>
                </c:pt>
                <c:pt idx="4">
                  <c:v>108984614.14</c:v>
                </c:pt>
                <c:pt idx="5">
                  <c:v>263750772.77000001</c:v>
                </c:pt>
                <c:pt idx="6">
                  <c:v>115219311.36</c:v>
                </c:pt>
                <c:pt idx="7">
                  <c:v>102942848.55</c:v>
                </c:pt>
                <c:pt idx="8">
                  <c:v>133899763.23999999</c:v>
                </c:pt>
                <c:pt idx="9">
                  <c:v>152446426.31999999</c:v>
                </c:pt>
                <c:pt idx="10">
                  <c:v>167121753.80000001</c:v>
                </c:pt>
                <c:pt idx="11">
                  <c:v>240865666.12</c:v>
                </c:pt>
              </c:numCache>
            </c:numRef>
          </c:val>
        </c:ser>
        <c:shape val="box"/>
        <c:axId val="62491264"/>
        <c:axId val="62596608"/>
        <c:axId val="0"/>
      </c:bar3DChart>
      <c:catAx>
        <c:axId val="62491264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>
                <a:latin typeface="Centaur" pitchFamily="18" charset="0"/>
              </a:defRPr>
            </a:pPr>
            <a:endParaRPr lang="es-ES"/>
          </a:p>
        </c:txPr>
        <c:crossAx val="62596608"/>
        <c:crosses val="autoZero"/>
        <c:auto val="1"/>
        <c:lblAlgn val="ctr"/>
        <c:lblOffset val="100"/>
      </c:catAx>
      <c:valAx>
        <c:axId val="62596608"/>
        <c:scaling>
          <c:orientation val="minMax"/>
        </c:scaling>
        <c:axPos val="l"/>
        <c:majorGridlines/>
        <c:numFmt formatCode="_-* #,##0.00\ _$_-;\-* #,##0.00\ _$_-;_-* &quot;-&quot;??\ _$_-;_-@_-" sourceLinked="1"/>
        <c:tickLblPos val="nextTo"/>
        <c:txPr>
          <a:bodyPr/>
          <a:lstStyle/>
          <a:p>
            <a:pPr>
              <a:defRPr lang="es-ES">
                <a:latin typeface="Centaur" pitchFamily="18" charset="0"/>
              </a:defRPr>
            </a:pPr>
            <a:endParaRPr lang="es-ES"/>
          </a:p>
        </c:txPr>
        <c:crossAx val="62491264"/>
        <c:crosses val="autoZero"/>
        <c:crossBetween val="between"/>
      </c:valAx>
    </c:plotArea>
    <c:legend>
      <c:legendPos val="r"/>
      <c:txPr>
        <a:bodyPr/>
        <a:lstStyle/>
        <a:p>
          <a:pPr>
            <a:defRPr lang="es-ES">
              <a:latin typeface="Centaur" pitchFamily="18" charset="0"/>
            </a:defRPr>
          </a:pPr>
          <a:endParaRPr lang="es-ES"/>
        </a:p>
      </c:txPr>
    </c:legend>
    <c:plotVisOnly val="1"/>
  </c:chart>
  <c:printSettings>
    <c:headerFooter/>
    <c:pageMargins b="0.75000000000000455" l="0.70000000000000062" r="0.70000000000000062" t="0.75000000000000455" header="0.30000000000000032" footer="0.30000000000000032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37"/>
  <c:chart>
    <c:view3D>
      <c:rAngAx val="1"/>
    </c:view3D>
    <c:plotArea>
      <c:layout>
        <c:manualLayout>
          <c:layoutTarget val="inner"/>
          <c:xMode val="edge"/>
          <c:yMode val="edge"/>
          <c:x val="0.16523101772041809"/>
          <c:y val="3.7937640321478762E-2"/>
          <c:w val="0.60146474954579254"/>
          <c:h val="0.78801691455234757"/>
        </c:manualLayout>
      </c:layout>
      <c:bar3DChart>
        <c:barDir val="col"/>
        <c:grouping val="clustered"/>
        <c:ser>
          <c:idx val="0"/>
          <c:order val="0"/>
          <c:cat>
            <c:strRef>
              <c:f>'2015'!$A$8:$A$14</c:f>
              <c:strCache>
                <c:ptCount val="7"/>
                <c:pt idx="0">
                  <c:v>OBJETO 1</c:v>
                </c:pt>
                <c:pt idx="1">
                  <c:v>OBJETO 2</c:v>
                </c:pt>
                <c:pt idx="2">
                  <c:v>OBJETO 3</c:v>
                </c:pt>
                <c:pt idx="3">
                  <c:v>OBJETO 4</c:v>
                </c:pt>
                <c:pt idx="4">
                  <c:v>OBJETO 6</c:v>
                </c:pt>
                <c:pt idx="5">
                  <c:v>OBJETO 7</c:v>
                </c:pt>
                <c:pt idx="6">
                  <c:v>Deuda Adm</c:v>
                </c:pt>
              </c:strCache>
            </c:strRef>
          </c:cat>
          <c:val>
            <c:numRef>
              <c:f>'2015'!$B$8:$B$14</c:f>
              <c:numCache>
                <c:formatCode>_-* #,##0.00\ _$_-;\-* #,##0.00\ _$_-;_-* "-"??\ _$_-;_-@_-</c:formatCode>
                <c:ptCount val="7"/>
                <c:pt idx="0">
                  <c:v>698380429.75</c:v>
                </c:pt>
                <c:pt idx="1">
                  <c:v>318420367.92000002</c:v>
                </c:pt>
                <c:pt idx="2">
                  <c:v>254572263.94999999</c:v>
                </c:pt>
                <c:pt idx="3">
                  <c:v>22970</c:v>
                </c:pt>
                <c:pt idx="4">
                  <c:v>125984247.02</c:v>
                </c:pt>
                <c:pt idx="5" formatCode="#,##0.00">
                  <c:v>16099254.07</c:v>
                </c:pt>
                <c:pt idx="6" formatCode="#,##0.00">
                  <c:v>199688270.06</c:v>
                </c:pt>
              </c:numCache>
            </c:numRef>
          </c:val>
        </c:ser>
        <c:shape val="box"/>
        <c:axId val="73596928"/>
        <c:axId val="73598464"/>
        <c:axId val="0"/>
      </c:bar3DChart>
      <c:catAx>
        <c:axId val="73596928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DO"/>
            </a:pPr>
            <a:endParaRPr lang="es-ES"/>
          </a:p>
        </c:txPr>
        <c:crossAx val="73598464"/>
        <c:crosses val="autoZero"/>
        <c:auto val="1"/>
        <c:lblAlgn val="ctr"/>
        <c:lblOffset val="100"/>
      </c:catAx>
      <c:valAx>
        <c:axId val="73598464"/>
        <c:scaling>
          <c:orientation val="minMax"/>
        </c:scaling>
        <c:axPos val="l"/>
        <c:majorGridlines/>
        <c:numFmt formatCode="_-* #,##0.00\ _$_-;\-* #,##0.00\ _$_-;_-* &quot;-&quot;??\ _$_-;_-@_-" sourceLinked="1"/>
        <c:tickLblPos val="nextTo"/>
        <c:txPr>
          <a:bodyPr/>
          <a:lstStyle/>
          <a:p>
            <a:pPr>
              <a:defRPr lang="es-DO"/>
            </a:pPr>
            <a:endParaRPr lang="es-ES"/>
          </a:p>
        </c:txPr>
        <c:crossAx val="73596928"/>
        <c:crosses val="autoZero"/>
        <c:crossBetween val="between"/>
      </c:valAx>
    </c:plotArea>
    <c:legend>
      <c:legendPos val="r"/>
      <c:txPr>
        <a:bodyPr/>
        <a:lstStyle/>
        <a:p>
          <a:pPr>
            <a:defRPr lang="es-DO"/>
          </a:pPr>
          <a:endParaRPr lang="es-ES"/>
        </a:p>
      </c:txPr>
    </c:legend>
    <c:plotVisOnly val="1"/>
  </c:chart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strRef>
              <c:f>'Hoja1 (4)'!$A$5</c:f>
              <c:strCache>
                <c:ptCount val="1"/>
                <c:pt idx="0">
                  <c:v>OBEJTO 1</c:v>
                </c:pt>
              </c:strCache>
            </c:strRef>
          </c:tx>
          <c:cat>
            <c:strRef>
              <c:f>'Hoja1 (4)'!$B$4:$B$4</c:f>
              <c:strCache>
                <c:ptCount val="1"/>
                <c:pt idx="0">
                  <c:v>DICIEMBRE</c:v>
                </c:pt>
              </c:strCache>
            </c:strRef>
          </c:cat>
          <c:val>
            <c:numRef>
              <c:f>'Hoja1 (4)'!$B$5:$B$5</c:f>
              <c:numCache>
                <c:formatCode>_-* #,##0.00\ _$_-;\-* #,##0.00\ _$_-;_-* "-"??\ _$_-;_-@_-</c:formatCode>
                <c:ptCount val="1"/>
                <c:pt idx="0">
                  <c:v>92559403.680000007</c:v>
                </c:pt>
              </c:numCache>
            </c:numRef>
          </c:val>
        </c:ser>
        <c:ser>
          <c:idx val="1"/>
          <c:order val="1"/>
          <c:tx>
            <c:strRef>
              <c:f>'Hoja1 (4)'!$A$6</c:f>
              <c:strCache>
                <c:ptCount val="1"/>
                <c:pt idx="0">
                  <c:v>OBEJTO 2</c:v>
                </c:pt>
              </c:strCache>
            </c:strRef>
          </c:tx>
          <c:cat>
            <c:strRef>
              <c:f>'Hoja1 (4)'!$B$4:$B$4</c:f>
              <c:strCache>
                <c:ptCount val="1"/>
                <c:pt idx="0">
                  <c:v>DICIEMBRE</c:v>
                </c:pt>
              </c:strCache>
            </c:strRef>
          </c:cat>
          <c:val>
            <c:numRef>
              <c:f>'Hoja1 (4)'!$B$6:$B$6</c:f>
              <c:numCache>
                <c:formatCode>_-* #,##0.00\ _$_-;\-* #,##0.00\ _$_-;_-* "-"??\ _$_-;_-@_-</c:formatCode>
                <c:ptCount val="1"/>
                <c:pt idx="0">
                  <c:v>82048059.569999993</c:v>
                </c:pt>
              </c:numCache>
            </c:numRef>
          </c:val>
        </c:ser>
        <c:ser>
          <c:idx val="2"/>
          <c:order val="2"/>
          <c:tx>
            <c:strRef>
              <c:f>'Hoja1 (4)'!$A$8</c:f>
              <c:strCache>
                <c:ptCount val="1"/>
                <c:pt idx="0">
                  <c:v>OBEJTO 3</c:v>
                </c:pt>
              </c:strCache>
            </c:strRef>
          </c:tx>
          <c:cat>
            <c:strRef>
              <c:f>'Hoja1 (4)'!$B$4:$B$4</c:f>
              <c:strCache>
                <c:ptCount val="1"/>
                <c:pt idx="0">
                  <c:v>DICIEMBRE</c:v>
                </c:pt>
              </c:strCache>
            </c:strRef>
          </c:cat>
          <c:val>
            <c:numRef>
              <c:f>'Hoja1 (4)'!$B$8:$B$8</c:f>
              <c:numCache>
                <c:formatCode>_-* #,##0.00\ _$_-;\-* #,##0.00\ _$_-;_-* "-"??\ _$_-;_-@_-</c:formatCode>
                <c:ptCount val="1"/>
                <c:pt idx="0">
                  <c:v>36966310.950000003</c:v>
                </c:pt>
              </c:numCache>
            </c:numRef>
          </c:val>
        </c:ser>
        <c:axId val="73652864"/>
        <c:axId val="73658752"/>
      </c:barChart>
      <c:catAx>
        <c:axId val="73652864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DO"/>
            </a:pPr>
            <a:endParaRPr lang="es-ES"/>
          </a:p>
        </c:txPr>
        <c:crossAx val="73658752"/>
        <c:crosses val="autoZero"/>
        <c:auto val="1"/>
        <c:lblAlgn val="ctr"/>
        <c:lblOffset val="100"/>
      </c:catAx>
      <c:valAx>
        <c:axId val="73658752"/>
        <c:scaling>
          <c:orientation val="minMax"/>
        </c:scaling>
        <c:axPos val="l"/>
        <c:majorGridlines/>
        <c:numFmt formatCode="_-* #,##0.00\ _$_-;\-* #,##0.00\ _$_-;_-* &quot;-&quot;??\ _$_-;_-@_-" sourceLinked="1"/>
        <c:tickLblPos val="nextTo"/>
        <c:txPr>
          <a:bodyPr/>
          <a:lstStyle/>
          <a:p>
            <a:pPr>
              <a:defRPr lang="es-DO"/>
            </a:pPr>
            <a:endParaRPr lang="es-ES"/>
          </a:p>
        </c:txPr>
        <c:crossAx val="736528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071926614438873"/>
          <c:y val="0.42463163235543883"/>
          <c:w val="0.15443602955976504"/>
          <c:h val="0.12343281164787755"/>
        </c:manualLayout>
      </c:layout>
      <c:txPr>
        <a:bodyPr/>
        <a:lstStyle/>
        <a:p>
          <a:pPr>
            <a:defRPr lang="es-DO"/>
          </a:pPr>
          <a:endParaRPr lang="es-ES"/>
        </a:p>
      </c:txPr>
    </c:legend>
    <c:plotVisOnly val="1"/>
  </c:chart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strRef>
              <c:f>'Hoja1 (3)'!$A$5</c:f>
              <c:strCache>
                <c:ptCount val="1"/>
                <c:pt idx="0">
                  <c:v>OBEJTO 1</c:v>
                </c:pt>
              </c:strCache>
            </c:strRef>
          </c:tx>
          <c:cat>
            <c:strRef>
              <c:f>'Hoja1 (3)'!$B$4:$B$4</c:f>
              <c:strCache>
                <c:ptCount val="1"/>
                <c:pt idx="0">
                  <c:v>NOVIEMBRE</c:v>
                </c:pt>
              </c:strCache>
            </c:strRef>
          </c:cat>
          <c:val>
            <c:numRef>
              <c:f>'Hoja1 (3)'!$B$5:$B$5</c:f>
              <c:numCache>
                <c:formatCode>_-* #,##0.00\ _$_-;\-* #,##0.00\ _$_-;_-* "-"??\ _$_-;_-@_-</c:formatCode>
                <c:ptCount val="1"/>
                <c:pt idx="0">
                  <c:v>48170005.07</c:v>
                </c:pt>
              </c:numCache>
            </c:numRef>
          </c:val>
        </c:ser>
        <c:ser>
          <c:idx val="1"/>
          <c:order val="1"/>
          <c:tx>
            <c:strRef>
              <c:f>'Hoja1 (3)'!$A$6</c:f>
              <c:strCache>
                <c:ptCount val="1"/>
                <c:pt idx="0">
                  <c:v>OBEJTO 2</c:v>
                </c:pt>
              </c:strCache>
            </c:strRef>
          </c:tx>
          <c:cat>
            <c:strRef>
              <c:f>'Hoja1 (3)'!$B$4:$B$4</c:f>
              <c:strCache>
                <c:ptCount val="1"/>
                <c:pt idx="0">
                  <c:v>NOVIEMBRE</c:v>
                </c:pt>
              </c:strCache>
            </c:strRef>
          </c:cat>
          <c:val>
            <c:numRef>
              <c:f>'Hoja1 (3)'!$B$6:$B$6</c:f>
              <c:numCache>
                <c:formatCode>_-* #,##0.00\ _$_-;\-* #,##0.00\ _$_-;_-* "-"??\ _$_-;_-@_-</c:formatCode>
                <c:ptCount val="1"/>
                <c:pt idx="0">
                  <c:v>16640603.300000001</c:v>
                </c:pt>
              </c:numCache>
            </c:numRef>
          </c:val>
        </c:ser>
        <c:ser>
          <c:idx val="2"/>
          <c:order val="2"/>
          <c:tx>
            <c:strRef>
              <c:f>'Hoja1 (3)'!$A$7</c:f>
              <c:strCache>
                <c:ptCount val="1"/>
                <c:pt idx="0">
                  <c:v>OBEJTO 3</c:v>
                </c:pt>
              </c:strCache>
            </c:strRef>
          </c:tx>
          <c:cat>
            <c:strRef>
              <c:f>'Hoja1 (3)'!$B$4:$B$4</c:f>
              <c:strCache>
                <c:ptCount val="1"/>
                <c:pt idx="0">
                  <c:v>NOVIEMBRE</c:v>
                </c:pt>
              </c:strCache>
            </c:strRef>
          </c:cat>
          <c:val>
            <c:numRef>
              <c:f>'Hoja1 (3)'!$B$7:$B$7</c:f>
              <c:numCache>
                <c:formatCode>_-* #,##0.00\ _$_-;\-* #,##0.00\ _$_-;_-* "-"??\ _$_-;_-@_-</c:formatCode>
                <c:ptCount val="1"/>
                <c:pt idx="0">
                  <c:v>34352793.509999998</c:v>
                </c:pt>
              </c:numCache>
            </c:numRef>
          </c:val>
        </c:ser>
        <c:axId val="69330432"/>
        <c:axId val="69331968"/>
      </c:barChart>
      <c:catAx>
        <c:axId val="69330432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DO"/>
            </a:pPr>
            <a:endParaRPr lang="es-ES"/>
          </a:p>
        </c:txPr>
        <c:crossAx val="69331968"/>
        <c:crosses val="autoZero"/>
        <c:auto val="1"/>
        <c:lblAlgn val="ctr"/>
        <c:lblOffset val="100"/>
      </c:catAx>
      <c:valAx>
        <c:axId val="69331968"/>
        <c:scaling>
          <c:orientation val="minMax"/>
        </c:scaling>
        <c:axPos val="l"/>
        <c:majorGridlines/>
        <c:numFmt formatCode="_-* #,##0.00\ _$_-;\-* #,##0.00\ _$_-;_-* &quot;-&quot;??\ _$_-;_-@_-" sourceLinked="1"/>
        <c:tickLblPos val="nextTo"/>
        <c:txPr>
          <a:bodyPr/>
          <a:lstStyle/>
          <a:p>
            <a:pPr>
              <a:defRPr lang="es-DO"/>
            </a:pPr>
            <a:endParaRPr lang="es-ES"/>
          </a:p>
        </c:txPr>
        <c:crossAx val="69330432"/>
        <c:crosses val="autoZero"/>
        <c:crossBetween val="between"/>
      </c:valAx>
    </c:plotArea>
    <c:legend>
      <c:legendPos val="r"/>
      <c:txPr>
        <a:bodyPr/>
        <a:lstStyle/>
        <a:p>
          <a:pPr>
            <a:defRPr lang="es-DO"/>
          </a:pPr>
          <a:endParaRPr lang="es-ES"/>
        </a:p>
      </c:txPr>
    </c:legend>
    <c:plotVisOnly val="1"/>
  </c:chart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21875578180701796"/>
          <c:y val="1.7249592434825427E-2"/>
          <c:w val="0.69393387652271865"/>
          <c:h val="0.89657951226042165"/>
        </c:manualLayout>
      </c:layout>
      <c:barChart>
        <c:barDir val="col"/>
        <c:grouping val="clustered"/>
        <c:ser>
          <c:idx val="0"/>
          <c:order val="0"/>
          <c:tx>
            <c:strRef>
              <c:f>Hoja1!$A$5</c:f>
              <c:strCache>
                <c:ptCount val="1"/>
                <c:pt idx="0">
                  <c:v>OBEJTO 1</c:v>
                </c:pt>
              </c:strCache>
            </c:strRef>
          </c:tx>
          <c:cat>
            <c:strRef>
              <c:f>Hoja1!$B$4:$D$4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Hoja1!$B$5:$D$5</c:f>
              <c:numCache>
                <c:formatCode>_-* #,##0.00\ _$_-;\-* #,##0.00\ _$_-;_-* "-"??\ _$_-;_-@_-</c:formatCode>
                <c:ptCount val="3"/>
                <c:pt idx="0">
                  <c:v>48137060.549999997</c:v>
                </c:pt>
                <c:pt idx="1">
                  <c:v>48170005.07</c:v>
                </c:pt>
                <c:pt idx="2">
                  <c:v>92559403.680000007</c:v>
                </c:pt>
              </c:numCache>
            </c:numRef>
          </c:val>
        </c:ser>
        <c:ser>
          <c:idx val="1"/>
          <c:order val="1"/>
          <c:tx>
            <c:strRef>
              <c:f>Hoja1!$A$6</c:f>
              <c:strCache>
                <c:ptCount val="1"/>
                <c:pt idx="0">
                  <c:v>OBEJTO 2</c:v>
                </c:pt>
              </c:strCache>
            </c:strRef>
          </c:tx>
          <c:cat>
            <c:strRef>
              <c:f>Hoja1!$B$4:$D$4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Hoja1!$B$6:$D$6</c:f>
              <c:numCache>
                <c:formatCode>_-* #,##0.00\ _$_-;\-* #,##0.00\ _$_-;_-* "-"??\ _$_-;_-@_-</c:formatCode>
                <c:ptCount val="3"/>
                <c:pt idx="0">
                  <c:v>13931954.140000001</c:v>
                </c:pt>
                <c:pt idx="1">
                  <c:v>16640603.300000001</c:v>
                </c:pt>
                <c:pt idx="2">
                  <c:v>82048059.569999993</c:v>
                </c:pt>
              </c:numCache>
            </c:numRef>
          </c:val>
        </c:ser>
        <c:ser>
          <c:idx val="2"/>
          <c:order val="2"/>
          <c:tx>
            <c:strRef>
              <c:f>Hoja1!$A$7</c:f>
              <c:strCache>
                <c:ptCount val="1"/>
                <c:pt idx="0">
                  <c:v>OBEJTO 3</c:v>
                </c:pt>
              </c:strCache>
            </c:strRef>
          </c:tx>
          <c:cat>
            <c:strRef>
              <c:f>Hoja1!$B$4:$D$4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Hoja1!$B$7:$D$7</c:f>
              <c:numCache>
                <c:formatCode>_-* #,##0.00\ _$_-;\-* #,##0.00\ _$_-;_-* "-"??\ _$_-;_-@_-</c:formatCode>
                <c:ptCount val="3"/>
                <c:pt idx="0">
                  <c:v>13239969.550000001</c:v>
                </c:pt>
                <c:pt idx="1">
                  <c:v>34352793.509999998</c:v>
                </c:pt>
                <c:pt idx="2">
                  <c:v>36966310.950000003</c:v>
                </c:pt>
              </c:numCache>
            </c:numRef>
          </c:val>
        </c:ser>
        <c:axId val="71848320"/>
        <c:axId val="71849856"/>
      </c:barChart>
      <c:catAx>
        <c:axId val="71848320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DO"/>
            </a:pPr>
            <a:endParaRPr lang="es-ES"/>
          </a:p>
        </c:txPr>
        <c:crossAx val="71849856"/>
        <c:crosses val="autoZero"/>
        <c:auto val="1"/>
        <c:lblAlgn val="ctr"/>
        <c:lblOffset val="100"/>
      </c:catAx>
      <c:valAx>
        <c:axId val="71849856"/>
        <c:scaling>
          <c:orientation val="minMax"/>
        </c:scaling>
        <c:axPos val="l"/>
        <c:majorGridlines/>
        <c:numFmt formatCode="_-* #,##0.00\ _$_-;\-* #,##0.00\ _$_-;_-* &quot;-&quot;??\ _$_-;_-@_-" sourceLinked="1"/>
        <c:tickLblPos val="nextTo"/>
        <c:txPr>
          <a:bodyPr/>
          <a:lstStyle/>
          <a:p>
            <a:pPr>
              <a:defRPr lang="es-DO"/>
            </a:pPr>
            <a:endParaRPr lang="es-ES"/>
          </a:p>
        </c:txPr>
        <c:crossAx val="71848320"/>
        <c:crosses val="autoZero"/>
        <c:crossBetween val="between"/>
      </c:valAx>
    </c:plotArea>
    <c:legend>
      <c:legendPos val="r"/>
      <c:txPr>
        <a:bodyPr/>
        <a:lstStyle/>
        <a:p>
          <a:pPr>
            <a:defRPr lang="es-DO"/>
          </a:pPr>
          <a:endParaRPr lang="es-ES"/>
        </a:p>
      </c:txPr>
    </c:legend>
    <c:plotVisOnly val="1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23214808675231519"/>
          <c:y val="2.9966314939377518E-2"/>
          <c:w val="0.57906786955274259"/>
          <c:h val="0.88236603015715787"/>
        </c:manualLayout>
      </c:layout>
      <c:barChart>
        <c:barDir val="col"/>
        <c:grouping val="clustered"/>
        <c:ser>
          <c:idx val="0"/>
          <c:order val="0"/>
          <c:tx>
            <c:strRef>
              <c:f>'Hoja1 (2)'!$A$5</c:f>
              <c:strCache>
                <c:ptCount val="1"/>
                <c:pt idx="0">
                  <c:v>OBEJTO 1</c:v>
                </c:pt>
              </c:strCache>
            </c:strRef>
          </c:tx>
          <c:cat>
            <c:strRef>
              <c:f>'Hoja1 (2)'!$B$4:$B$4</c:f>
              <c:strCache>
                <c:ptCount val="1"/>
                <c:pt idx="0">
                  <c:v>OCTUBRE</c:v>
                </c:pt>
              </c:strCache>
            </c:strRef>
          </c:cat>
          <c:val>
            <c:numRef>
              <c:f>'Hoja1 (2)'!$B$5:$B$5</c:f>
              <c:numCache>
                <c:formatCode>_-* #,##0.00\ _$_-;\-* #,##0.00\ _$_-;_-* "-"??\ _$_-;_-@_-</c:formatCode>
                <c:ptCount val="1"/>
                <c:pt idx="0">
                  <c:v>48137060.549999997</c:v>
                </c:pt>
              </c:numCache>
            </c:numRef>
          </c:val>
        </c:ser>
        <c:ser>
          <c:idx val="1"/>
          <c:order val="1"/>
          <c:tx>
            <c:strRef>
              <c:f>'Hoja1 (2)'!$A$6</c:f>
              <c:strCache>
                <c:ptCount val="1"/>
                <c:pt idx="0">
                  <c:v>OBEJTO 2</c:v>
                </c:pt>
              </c:strCache>
            </c:strRef>
          </c:tx>
          <c:cat>
            <c:strRef>
              <c:f>'Hoja1 (2)'!$B$4:$B$4</c:f>
              <c:strCache>
                <c:ptCount val="1"/>
                <c:pt idx="0">
                  <c:v>OCTUBRE</c:v>
                </c:pt>
              </c:strCache>
            </c:strRef>
          </c:cat>
          <c:val>
            <c:numRef>
              <c:f>'Hoja1 (2)'!$B$6:$B$6</c:f>
              <c:numCache>
                <c:formatCode>_-* #,##0.00\ _$_-;\-* #,##0.00\ _$_-;_-* "-"??\ _$_-;_-@_-</c:formatCode>
                <c:ptCount val="1"/>
                <c:pt idx="0">
                  <c:v>13931954.140000001</c:v>
                </c:pt>
              </c:numCache>
            </c:numRef>
          </c:val>
        </c:ser>
        <c:ser>
          <c:idx val="2"/>
          <c:order val="2"/>
          <c:tx>
            <c:strRef>
              <c:f>'Hoja1 (2)'!$A$7</c:f>
              <c:strCache>
                <c:ptCount val="1"/>
                <c:pt idx="0">
                  <c:v>OBEJTO 3</c:v>
                </c:pt>
              </c:strCache>
            </c:strRef>
          </c:tx>
          <c:cat>
            <c:strRef>
              <c:f>'Hoja1 (2)'!$B$4:$B$4</c:f>
              <c:strCache>
                <c:ptCount val="1"/>
                <c:pt idx="0">
                  <c:v>OCTUBRE</c:v>
                </c:pt>
              </c:strCache>
            </c:strRef>
          </c:cat>
          <c:val>
            <c:numRef>
              <c:f>'Hoja1 (2)'!$B$7:$B$7</c:f>
              <c:numCache>
                <c:formatCode>_-* #,##0.00\ _$_-;\-* #,##0.00\ _$_-;_-* "-"??\ _$_-;_-@_-</c:formatCode>
                <c:ptCount val="1"/>
                <c:pt idx="0">
                  <c:v>13239969.550000001</c:v>
                </c:pt>
              </c:numCache>
            </c:numRef>
          </c:val>
        </c:ser>
        <c:axId val="72502272"/>
        <c:axId val="72508160"/>
      </c:barChart>
      <c:catAx>
        <c:axId val="72502272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DO"/>
            </a:pPr>
            <a:endParaRPr lang="es-ES"/>
          </a:p>
        </c:txPr>
        <c:crossAx val="72508160"/>
        <c:crosses val="autoZero"/>
        <c:auto val="1"/>
        <c:lblAlgn val="ctr"/>
        <c:lblOffset val="100"/>
      </c:catAx>
      <c:valAx>
        <c:axId val="72508160"/>
        <c:scaling>
          <c:orientation val="minMax"/>
        </c:scaling>
        <c:axPos val="l"/>
        <c:majorGridlines/>
        <c:numFmt formatCode="_-* #,##0.00\ _$_-;\-* #,##0.00\ _$_-;_-* &quot;-&quot;??\ _$_-;_-@_-" sourceLinked="1"/>
        <c:tickLblPos val="nextTo"/>
        <c:txPr>
          <a:bodyPr/>
          <a:lstStyle/>
          <a:p>
            <a:pPr>
              <a:defRPr lang="es-DO"/>
            </a:pPr>
            <a:endParaRPr lang="es-ES"/>
          </a:p>
        </c:txPr>
        <c:crossAx val="72502272"/>
        <c:crosses val="autoZero"/>
        <c:crossBetween val="between"/>
      </c:valAx>
    </c:plotArea>
    <c:legend>
      <c:legendPos val="r"/>
      <c:txPr>
        <a:bodyPr/>
        <a:lstStyle/>
        <a:p>
          <a:pPr>
            <a:defRPr lang="es-DO"/>
          </a:pPr>
          <a:endParaRPr lang="es-ES"/>
        </a:p>
      </c:txPr>
    </c:legend>
    <c:plotVisOnly val="1"/>
  </c:chart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20</xdr:row>
      <xdr:rowOff>161925</xdr:rowOff>
    </xdr:from>
    <xdr:to>
      <xdr:col>1</xdr:col>
      <xdr:colOff>2419349</xdr:colOff>
      <xdr:row>37</xdr:row>
      <xdr:rowOff>76200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257177</xdr:colOff>
      <xdr:row>16</xdr:row>
      <xdr:rowOff>9524</xdr:rowOff>
    </xdr:from>
    <xdr:to>
      <xdr:col>6</xdr:col>
      <xdr:colOff>733426</xdr:colOff>
      <xdr:row>36</xdr:row>
      <xdr:rowOff>171449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28572</xdr:colOff>
      <xdr:row>12</xdr:row>
      <xdr:rowOff>142875</xdr:rowOff>
    </xdr:from>
    <xdr:to>
      <xdr:col>5</xdr:col>
      <xdr:colOff>723900</xdr:colOff>
      <xdr:row>42</xdr:row>
      <xdr:rowOff>9527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57148</xdr:colOff>
      <xdr:row>11</xdr:row>
      <xdr:rowOff>104775</xdr:rowOff>
    </xdr:from>
    <xdr:to>
      <xdr:col>5</xdr:col>
      <xdr:colOff>752475</xdr:colOff>
      <xdr:row>37</xdr:row>
      <xdr:rowOff>85724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9</xdr:row>
      <xdr:rowOff>152400</xdr:rowOff>
    </xdr:from>
    <xdr:to>
      <xdr:col>6</xdr:col>
      <xdr:colOff>542925</xdr:colOff>
      <xdr:row>37</xdr:row>
      <xdr:rowOff>19050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11</xdr:row>
      <xdr:rowOff>76200</xdr:rowOff>
    </xdr:from>
    <xdr:to>
      <xdr:col>5</xdr:col>
      <xdr:colOff>733425</xdr:colOff>
      <xdr:row>35</xdr:row>
      <xdr:rowOff>171450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92"/>
  <sheetViews>
    <sheetView tabSelected="1" topLeftCell="A3" workbookViewId="0">
      <selection activeCell="P7" sqref="P7"/>
    </sheetView>
  </sheetViews>
  <sheetFormatPr baseColWidth="10" defaultRowHeight="15"/>
  <cols>
    <col min="1" max="1" width="5.5703125" customWidth="1"/>
    <col min="2" max="2" width="3.140625" hidden="1" customWidth="1"/>
    <col min="3" max="3" width="3.85546875" hidden="1" customWidth="1"/>
    <col min="4" max="4" width="15" customWidth="1"/>
    <col min="5" max="5" width="13.7109375" customWidth="1"/>
    <col min="6" max="6" width="13" bestFit="1" customWidth="1"/>
    <col min="7" max="7" width="13.85546875" customWidth="1"/>
    <col min="8" max="8" width="12.5703125" customWidth="1"/>
    <col min="9" max="9" width="13.28515625" hidden="1" customWidth="1"/>
    <col min="10" max="10" width="13.5703125" customWidth="1"/>
    <col min="11" max="11" width="13.28515625" bestFit="1" customWidth="1"/>
    <col min="12" max="12" width="13.5703125" customWidth="1"/>
    <col min="13" max="13" width="12.5703125" customWidth="1"/>
    <col min="14" max="14" width="10.42578125" customWidth="1"/>
    <col min="15" max="15" width="15.85546875" customWidth="1"/>
    <col min="16" max="16" width="14.140625" bestFit="1" customWidth="1"/>
  </cols>
  <sheetData>
    <row r="1" spans="1:14" ht="18.75">
      <c r="A1" s="145" t="s">
        <v>1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4" ht="18.75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</row>
    <row r="3" spans="1:14" ht="18.75">
      <c r="A3" s="146" t="s">
        <v>122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</row>
    <row r="4" spans="1:14" ht="18.75">
      <c r="A4" s="23"/>
      <c r="B4" s="24"/>
      <c r="C4" s="24"/>
      <c r="D4" s="25"/>
      <c r="E4" s="25"/>
      <c r="F4" s="25"/>
      <c r="G4" s="25"/>
      <c r="H4" s="25"/>
      <c r="I4" s="25"/>
      <c r="J4" s="25"/>
      <c r="K4" s="25" t="s">
        <v>2</v>
      </c>
      <c r="L4" s="16"/>
      <c r="M4" s="16"/>
      <c r="N4" s="16"/>
    </row>
    <row r="5" spans="1:14" ht="15.75">
      <c r="A5" s="147" t="s">
        <v>140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</row>
    <row r="6" spans="1:14" ht="15.75">
      <c r="A6" s="139"/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</row>
    <row r="7" spans="1:14" ht="15.75">
      <c r="A7" s="147" t="s">
        <v>96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</row>
    <row r="8" spans="1:14" ht="17.25" customHeight="1" thickBot="1">
      <c r="A8" s="23"/>
      <c r="B8" s="24"/>
      <c r="C8" s="24"/>
      <c r="D8" s="24"/>
      <c r="E8" s="16" t="s">
        <v>3</v>
      </c>
      <c r="F8" s="16"/>
      <c r="G8" s="16"/>
      <c r="H8" s="16"/>
      <c r="I8" s="16"/>
      <c r="J8" s="16"/>
      <c r="K8" s="16"/>
      <c r="L8" s="16"/>
      <c r="M8" s="16"/>
      <c r="N8" s="16"/>
    </row>
    <row r="9" spans="1:14" s="6" customFormat="1" ht="75.75" thickBot="1">
      <c r="A9" s="108" t="s">
        <v>4</v>
      </c>
      <c r="B9" s="104" t="s">
        <v>5</v>
      </c>
      <c r="C9" s="104" t="s">
        <v>6</v>
      </c>
      <c r="D9" s="108" t="s">
        <v>7</v>
      </c>
      <c r="E9" s="108" t="s">
        <v>125</v>
      </c>
      <c r="F9" s="108" t="s">
        <v>126</v>
      </c>
      <c r="G9" s="108" t="s">
        <v>127</v>
      </c>
      <c r="H9" s="108" t="s">
        <v>133</v>
      </c>
      <c r="I9" s="130" t="s">
        <v>137</v>
      </c>
      <c r="J9" s="108" t="s">
        <v>128</v>
      </c>
      <c r="K9" s="108" t="s">
        <v>129</v>
      </c>
      <c r="L9" s="108" t="s">
        <v>130</v>
      </c>
      <c r="M9" s="108" t="s">
        <v>131</v>
      </c>
      <c r="N9" s="108" t="s">
        <v>132</v>
      </c>
    </row>
    <row r="10" spans="1:14" ht="15.75" hidden="1" thickBot="1">
      <c r="A10" s="30">
        <v>1</v>
      </c>
      <c r="B10" s="31">
        <v>1</v>
      </c>
      <c r="C10" s="31">
        <v>1</v>
      </c>
      <c r="D10" s="32" t="s">
        <v>9</v>
      </c>
      <c r="E10" s="33">
        <v>398460278</v>
      </c>
      <c r="F10" s="34">
        <v>12375913</v>
      </c>
      <c r="G10" s="33">
        <v>410836191</v>
      </c>
      <c r="H10" s="34"/>
      <c r="I10" s="34"/>
      <c r="J10" s="34">
        <v>407440328.19999999</v>
      </c>
      <c r="K10" s="33">
        <f>SUM(G10-J10)</f>
        <v>3395862.8000000119</v>
      </c>
      <c r="L10" s="34">
        <v>407391891.86000001</v>
      </c>
      <c r="M10" s="35">
        <v>48436.34</v>
      </c>
      <c r="N10" s="36"/>
    </row>
    <row r="11" spans="1:14" ht="15.75" hidden="1" thickBot="1">
      <c r="A11" s="30">
        <v>1</v>
      </c>
      <c r="B11" s="31">
        <v>1</v>
      </c>
      <c r="C11" s="31">
        <v>2</v>
      </c>
      <c r="D11" s="32" t="s">
        <v>10</v>
      </c>
      <c r="E11" s="37">
        <v>324000</v>
      </c>
      <c r="F11" s="38"/>
      <c r="G11" s="37">
        <v>324000</v>
      </c>
      <c r="H11" s="38"/>
      <c r="I11" s="38"/>
      <c r="J11" s="38">
        <v>245640</v>
      </c>
      <c r="K11" s="33">
        <f t="shared" ref="K11:K23" si="0">SUM(G11-J11)</f>
        <v>78360</v>
      </c>
      <c r="L11" s="38">
        <v>245640</v>
      </c>
      <c r="M11" s="35">
        <v>0</v>
      </c>
      <c r="N11" s="36"/>
    </row>
    <row r="12" spans="1:14" ht="15.75" hidden="1" thickBot="1">
      <c r="A12" s="30">
        <v>1</v>
      </c>
      <c r="B12" s="31">
        <v>2</v>
      </c>
      <c r="C12" s="31">
        <v>1</v>
      </c>
      <c r="D12" s="32" t="s">
        <v>11</v>
      </c>
      <c r="E12" s="37">
        <v>36417360</v>
      </c>
      <c r="F12" s="38">
        <v>122340</v>
      </c>
      <c r="G12" s="37">
        <v>36539700</v>
      </c>
      <c r="H12" s="38"/>
      <c r="I12" s="38"/>
      <c r="J12" s="38">
        <v>35803507.259999998</v>
      </c>
      <c r="K12" s="33">
        <f t="shared" si="0"/>
        <v>736192.74000000209</v>
      </c>
      <c r="L12" s="38">
        <v>35782432.579999998</v>
      </c>
      <c r="M12" s="35">
        <v>21074.68</v>
      </c>
      <c r="N12" s="36"/>
    </row>
    <row r="13" spans="1:14" ht="15.75" hidden="1" thickBot="1">
      <c r="A13" s="30">
        <v>1</v>
      </c>
      <c r="B13" s="31">
        <v>3</v>
      </c>
      <c r="C13" s="31">
        <v>3</v>
      </c>
      <c r="D13" s="32" t="s">
        <v>12</v>
      </c>
      <c r="E13" s="37">
        <v>0</v>
      </c>
      <c r="F13" s="38">
        <v>3183570</v>
      </c>
      <c r="G13" s="37">
        <v>3183570</v>
      </c>
      <c r="H13" s="38"/>
      <c r="I13" s="38"/>
      <c r="J13" s="38">
        <v>1060000</v>
      </c>
      <c r="K13" s="33">
        <f t="shared" si="0"/>
        <v>2123570</v>
      </c>
      <c r="L13" s="38">
        <v>0</v>
      </c>
      <c r="M13" s="35">
        <v>1060000</v>
      </c>
      <c r="N13" s="36"/>
    </row>
    <row r="14" spans="1:14" ht="15.75" hidden="1" thickBot="1">
      <c r="A14" s="30">
        <v>1</v>
      </c>
      <c r="B14" s="31">
        <v>3</v>
      </c>
      <c r="C14" s="31">
        <v>5</v>
      </c>
      <c r="D14" s="32" t="s">
        <v>13</v>
      </c>
      <c r="E14" s="37">
        <v>0</v>
      </c>
      <c r="F14" s="38">
        <v>3100000</v>
      </c>
      <c r="G14" s="37">
        <v>3100000</v>
      </c>
      <c r="H14" s="38"/>
      <c r="I14" s="38"/>
      <c r="J14" s="38">
        <v>3640800</v>
      </c>
      <c r="K14" s="33">
        <f t="shared" si="0"/>
        <v>-540800</v>
      </c>
      <c r="L14" s="38">
        <v>3640800</v>
      </c>
      <c r="M14" s="35">
        <v>0</v>
      </c>
      <c r="N14" s="36"/>
    </row>
    <row r="15" spans="1:14" ht="15.75" hidden="1" thickBot="1">
      <c r="A15" s="30">
        <v>1</v>
      </c>
      <c r="B15" s="31">
        <v>3</v>
      </c>
      <c r="C15" s="31">
        <v>7</v>
      </c>
      <c r="D15" s="32" t="s">
        <v>14</v>
      </c>
      <c r="E15" s="39">
        <v>16285416</v>
      </c>
      <c r="F15" s="40"/>
      <c r="G15" s="37">
        <v>16285416</v>
      </c>
      <c r="H15" s="38"/>
      <c r="I15" s="38"/>
      <c r="J15" s="40">
        <v>16287694</v>
      </c>
      <c r="K15" s="33">
        <f t="shared" si="0"/>
        <v>-2278</v>
      </c>
      <c r="L15" s="40">
        <v>16287694</v>
      </c>
      <c r="M15" s="35">
        <v>0</v>
      </c>
      <c r="N15" s="36"/>
    </row>
    <row r="16" spans="1:14" ht="15.75" hidden="1" thickBot="1">
      <c r="A16" s="30">
        <v>1</v>
      </c>
      <c r="B16" s="31">
        <v>3</v>
      </c>
      <c r="C16" s="31">
        <v>8</v>
      </c>
      <c r="D16" s="32" t="s">
        <v>15</v>
      </c>
      <c r="E16" s="39">
        <v>7200000</v>
      </c>
      <c r="F16" s="40">
        <v>-5504929</v>
      </c>
      <c r="G16" s="37">
        <v>1695071</v>
      </c>
      <c r="H16" s="38"/>
      <c r="I16" s="38"/>
      <c r="J16" s="40">
        <v>0</v>
      </c>
      <c r="K16" s="33">
        <f t="shared" si="0"/>
        <v>1695071</v>
      </c>
      <c r="L16" s="40">
        <v>0</v>
      </c>
      <c r="M16" s="35">
        <v>0</v>
      </c>
      <c r="N16" s="36"/>
    </row>
    <row r="17" spans="1:16" ht="15.75" hidden="1" thickBot="1">
      <c r="A17" s="30">
        <v>1</v>
      </c>
      <c r="B17" s="31">
        <v>4</v>
      </c>
      <c r="C17" s="31">
        <v>1</v>
      </c>
      <c r="D17" s="32" t="s">
        <v>16</v>
      </c>
      <c r="E17" s="39">
        <v>0</v>
      </c>
      <c r="F17" s="40">
        <v>3000000</v>
      </c>
      <c r="G17" s="37">
        <v>3000000</v>
      </c>
      <c r="H17" s="38"/>
      <c r="I17" s="38"/>
      <c r="J17" s="40">
        <v>2996000</v>
      </c>
      <c r="K17" s="33">
        <f t="shared" si="0"/>
        <v>4000</v>
      </c>
      <c r="L17" s="40">
        <v>0</v>
      </c>
      <c r="M17" s="35">
        <v>2996000</v>
      </c>
      <c r="N17" s="36"/>
    </row>
    <row r="18" spans="1:16" ht="15.75" hidden="1" thickBot="1">
      <c r="A18" s="30">
        <v>1</v>
      </c>
      <c r="B18" s="31">
        <v>8</v>
      </c>
      <c r="C18" s="31">
        <v>1</v>
      </c>
      <c r="D18" s="32" t="s">
        <v>17</v>
      </c>
      <c r="E18" s="37">
        <v>40000000</v>
      </c>
      <c r="F18" s="38"/>
      <c r="G18" s="37">
        <v>40000000</v>
      </c>
      <c r="H18" s="38"/>
      <c r="I18" s="38"/>
      <c r="J18" s="38">
        <v>37920440.020000003</v>
      </c>
      <c r="K18" s="33">
        <f t="shared" si="0"/>
        <v>2079559.9799999967</v>
      </c>
      <c r="L18" s="38">
        <v>37920440.020000003</v>
      </c>
      <c r="M18" s="35">
        <v>0</v>
      </c>
      <c r="N18" s="36"/>
    </row>
    <row r="19" spans="1:16" ht="15.75" hidden="1" thickBot="1">
      <c r="A19" s="30">
        <v>1</v>
      </c>
      <c r="B19" s="31">
        <v>8</v>
      </c>
      <c r="C19" s="31">
        <v>3</v>
      </c>
      <c r="D19" s="32" t="s">
        <v>18</v>
      </c>
      <c r="E19" s="37">
        <v>3000000</v>
      </c>
      <c r="F19" s="38">
        <v>1500000</v>
      </c>
      <c r="G19" s="37">
        <v>4500000</v>
      </c>
      <c r="H19" s="38"/>
      <c r="I19" s="38"/>
      <c r="J19" s="38">
        <v>4429132.97</v>
      </c>
      <c r="K19" s="33">
        <f t="shared" si="0"/>
        <v>70867.030000000261</v>
      </c>
      <c r="L19" s="38">
        <v>4429132.97</v>
      </c>
      <c r="M19" s="35">
        <v>0</v>
      </c>
      <c r="N19" s="36"/>
    </row>
    <row r="20" spans="1:16" ht="15.75" hidden="1" thickBot="1">
      <c r="A20" s="30">
        <v>1</v>
      </c>
      <c r="B20" s="31">
        <v>8</v>
      </c>
      <c r="C20" s="31">
        <v>4</v>
      </c>
      <c r="D20" s="32" t="s">
        <v>19</v>
      </c>
      <c r="E20" s="37">
        <v>800004</v>
      </c>
      <c r="F20" s="38"/>
      <c r="G20" s="37">
        <v>800004</v>
      </c>
      <c r="H20" s="38"/>
      <c r="I20" s="38"/>
      <c r="J20" s="38">
        <v>178917.39</v>
      </c>
      <c r="K20" s="33">
        <f t="shared" si="0"/>
        <v>621086.61</v>
      </c>
      <c r="L20" s="38">
        <v>178917.39</v>
      </c>
      <c r="M20" s="35">
        <v>0</v>
      </c>
      <c r="N20" s="36"/>
    </row>
    <row r="21" spans="1:16" ht="15.75" hidden="1" thickBot="1">
      <c r="A21" s="30">
        <v>1</v>
      </c>
      <c r="B21" s="31">
        <v>9</v>
      </c>
      <c r="C21" s="31">
        <v>1</v>
      </c>
      <c r="D21" s="32" t="s">
        <v>20</v>
      </c>
      <c r="E21" s="41">
        <v>32000000</v>
      </c>
      <c r="F21" s="42">
        <v>495923</v>
      </c>
      <c r="G21" s="37">
        <v>32495923</v>
      </c>
      <c r="H21" s="38"/>
      <c r="I21" s="38"/>
      <c r="J21" s="42">
        <v>31428879.079999998</v>
      </c>
      <c r="K21" s="33">
        <f t="shared" si="0"/>
        <v>1067043.9200000018</v>
      </c>
      <c r="L21" s="42">
        <v>31428879.079999998</v>
      </c>
      <c r="M21" s="35">
        <v>0</v>
      </c>
      <c r="N21" s="36"/>
    </row>
    <row r="22" spans="1:16" ht="15.75" hidden="1" thickBot="1">
      <c r="A22" s="30">
        <v>1</v>
      </c>
      <c r="B22" s="31">
        <v>9</v>
      </c>
      <c r="C22" s="31">
        <v>2</v>
      </c>
      <c r="D22" s="32" t="s">
        <v>21</v>
      </c>
      <c r="E22" s="41">
        <v>32634400</v>
      </c>
      <c r="F22" s="42"/>
      <c r="G22" s="37">
        <v>32634400</v>
      </c>
      <c r="H22" s="38"/>
      <c r="I22" s="38"/>
      <c r="J22" s="42">
        <v>31482825.82</v>
      </c>
      <c r="K22" s="33">
        <f t="shared" si="0"/>
        <v>1151574.1799999997</v>
      </c>
      <c r="L22" s="42">
        <v>31482825.82</v>
      </c>
      <c r="M22" s="35">
        <v>0</v>
      </c>
      <c r="N22" s="36"/>
    </row>
    <row r="23" spans="1:16" ht="15.75" hidden="1" thickBot="1">
      <c r="A23" s="30">
        <v>1</v>
      </c>
      <c r="B23" s="31">
        <v>9</v>
      </c>
      <c r="C23" s="31">
        <v>3</v>
      </c>
      <c r="D23" s="32" t="s">
        <v>22</v>
      </c>
      <c r="E23" s="41">
        <v>5220000</v>
      </c>
      <c r="F23" s="42"/>
      <c r="G23" s="37">
        <v>5220000</v>
      </c>
      <c r="H23" s="38"/>
      <c r="I23" s="38"/>
      <c r="J23" s="42">
        <v>5188391.09</v>
      </c>
      <c r="K23" s="33">
        <f t="shared" si="0"/>
        <v>31608.910000000149</v>
      </c>
      <c r="L23" s="42">
        <v>5188391.09</v>
      </c>
      <c r="M23" s="35">
        <v>0</v>
      </c>
      <c r="N23" s="36"/>
    </row>
    <row r="24" spans="1:16" s="6" customFormat="1" ht="21.75" customHeight="1">
      <c r="A24" s="43">
        <v>1</v>
      </c>
      <c r="B24" s="44">
        <v>1</v>
      </c>
      <c r="C24" s="44"/>
      <c r="D24" s="91" t="s">
        <v>8</v>
      </c>
      <c r="E24" s="90">
        <v>20788000</v>
      </c>
      <c r="F24" s="90">
        <v>-15321912</v>
      </c>
      <c r="G24" s="111">
        <f>E24+F24</f>
        <v>5466088</v>
      </c>
      <c r="H24" s="90">
        <f>I24-J24</f>
        <v>0</v>
      </c>
      <c r="I24" s="116">
        <v>5466087.6500000004</v>
      </c>
      <c r="J24" s="116">
        <v>5466087.6500000004</v>
      </c>
      <c r="K24" s="90">
        <f>G24-J24</f>
        <v>0.34999999962747097</v>
      </c>
      <c r="L24" s="90">
        <v>5466087.6500000004</v>
      </c>
      <c r="M24" s="90">
        <f>J24-L24</f>
        <v>0</v>
      </c>
      <c r="N24" s="89">
        <f>SUM(J24/G24)</f>
        <v>0.99999993596883185</v>
      </c>
      <c r="O24" s="127"/>
      <c r="P24" s="127">
        <v>63800245</v>
      </c>
    </row>
    <row r="25" spans="1:16" s="6" customFormat="1" hidden="1">
      <c r="A25" s="43">
        <v>2</v>
      </c>
      <c r="B25" s="44">
        <v>1</v>
      </c>
      <c r="C25" s="44">
        <v>1</v>
      </c>
      <c r="D25" s="92" t="s">
        <v>24</v>
      </c>
      <c r="E25" s="50">
        <v>765600</v>
      </c>
      <c r="F25" s="50">
        <v>-638000</v>
      </c>
      <c r="G25" s="112">
        <v>127600</v>
      </c>
      <c r="H25" s="46">
        <f t="shared" ref="H25:H66" si="1">G25-J25-K25</f>
        <v>0</v>
      </c>
      <c r="I25" s="120"/>
      <c r="J25" s="117">
        <v>127600</v>
      </c>
      <c r="K25" s="50">
        <v>0</v>
      </c>
      <c r="L25" s="53">
        <v>127600</v>
      </c>
      <c r="M25" s="53">
        <v>0</v>
      </c>
      <c r="N25" s="48">
        <f t="shared" ref="N25:N77" si="2">SUM(J25/G25)</f>
        <v>1</v>
      </c>
      <c r="P25" s="127"/>
    </row>
    <row r="26" spans="1:16" s="6" customFormat="1" hidden="1">
      <c r="A26" s="43">
        <v>2</v>
      </c>
      <c r="B26" s="44">
        <v>1</v>
      </c>
      <c r="C26" s="44">
        <v>3</v>
      </c>
      <c r="D26" s="92" t="s">
        <v>25</v>
      </c>
      <c r="E26" s="50">
        <v>11490000</v>
      </c>
      <c r="F26" s="50">
        <v>-973523</v>
      </c>
      <c r="G26" s="112">
        <v>10516477</v>
      </c>
      <c r="H26" s="46">
        <f t="shared" si="1"/>
        <v>8.19563861220729E-10</v>
      </c>
      <c r="I26" s="120"/>
      <c r="J26" s="117">
        <v>10516476.119999999</v>
      </c>
      <c r="K26" s="50">
        <v>0.88</v>
      </c>
      <c r="L26" s="53">
        <v>10516476.119999999</v>
      </c>
      <c r="M26" s="53">
        <v>0</v>
      </c>
      <c r="N26" s="48">
        <f t="shared" si="2"/>
        <v>0.9999999163217872</v>
      </c>
      <c r="P26" s="127"/>
    </row>
    <row r="27" spans="1:16" s="6" customFormat="1" hidden="1">
      <c r="A27" s="43"/>
      <c r="B27" s="44"/>
      <c r="C27" s="44"/>
      <c r="D27" s="92"/>
      <c r="E27" s="50"/>
      <c r="F27" s="50"/>
      <c r="G27" s="112"/>
      <c r="H27" s="46">
        <f t="shared" si="1"/>
        <v>0</v>
      </c>
      <c r="I27" s="120"/>
      <c r="J27" s="117"/>
      <c r="K27" s="50"/>
      <c r="L27" s="53"/>
      <c r="M27" s="53"/>
      <c r="N27" s="48" t="e">
        <f t="shared" si="2"/>
        <v>#DIV/0!</v>
      </c>
      <c r="P27" s="127"/>
    </row>
    <row r="28" spans="1:16" s="6" customFormat="1" hidden="1">
      <c r="A28" s="43">
        <v>2</v>
      </c>
      <c r="B28" s="44">
        <v>2</v>
      </c>
      <c r="C28" s="44">
        <v>1</v>
      </c>
      <c r="D28" s="92" t="s">
        <v>26</v>
      </c>
      <c r="E28" s="50">
        <v>14400000</v>
      </c>
      <c r="F28" s="50">
        <v>1468929</v>
      </c>
      <c r="G28" s="112">
        <v>15868929</v>
      </c>
      <c r="H28" s="46">
        <f t="shared" si="1"/>
        <v>0</v>
      </c>
      <c r="I28" s="120"/>
      <c r="J28" s="117">
        <v>15563890.67</v>
      </c>
      <c r="K28" s="50">
        <v>305038.33</v>
      </c>
      <c r="L28" s="53">
        <v>15485231.390000001</v>
      </c>
      <c r="M28" s="53">
        <v>81659.28</v>
      </c>
      <c r="N28" s="48">
        <f t="shared" si="2"/>
        <v>0.98077763597026613</v>
      </c>
      <c r="P28" s="127"/>
    </row>
    <row r="29" spans="1:16" s="6" customFormat="1" hidden="1">
      <c r="A29" s="43">
        <v>2</v>
      </c>
      <c r="B29" s="44">
        <v>2</v>
      </c>
      <c r="C29" s="44">
        <v>2</v>
      </c>
      <c r="D29" s="92" t="s">
        <v>27</v>
      </c>
      <c r="E29" s="50">
        <v>300000</v>
      </c>
      <c r="F29" s="50"/>
      <c r="G29" s="112">
        <v>300000</v>
      </c>
      <c r="H29" s="46">
        <f t="shared" si="1"/>
        <v>0</v>
      </c>
      <c r="I29" s="120"/>
      <c r="J29" s="117">
        <v>382409.01</v>
      </c>
      <c r="K29" s="50">
        <v>-82409.009999999995</v>
      </c>
      <c r="L29" s="50">
        <v>382409.01</v>
      </c>
      <c r="M29" s="53">
        <v>0</v>
      </c>
      <c r="N29" s="48">
        <f t="shared" si="2"/>
        <v>1.2746967</v>
      </c>
      <c r="P29" s="127"/>
    </row>
    <row r="30" spans="1:16" s="6" customFormat="1" hidden="1">
      <c r="A30" s="43"/>
      <c r="B30" s="44"/>
      <c r="C30" s="44"/>
      <c r="D30" s="92"/>
      <c r="E30" s="50"/>
      <c r="F30" s="50"/>
      <c r="G30" s="112"/>
      <c r="H30" s="46">
        <f t="shared" si="1"/>
        <v>0</v>
      </c>
      <c r="I30" s="120"/>
      <c r="J30" s="117"/>
      <c r="K30" s="50"/>
      <c r="L30" s="53"/>
      <c r="M30" s="53"/>
      <c r="N30" s="48" t="e">
        <f t="shared" si="2"/>
        <v>#DIV/0!</v>
      </c>
      <c r="P30" s="127"/>
    </row>
    <row r="31" spans="1:16" s="6" customFormat="1" hidden="1">
      <c r="A31" s="43">
        <v>2</v>
      </c>
      <c r="B31" s="44">
        <v>3</v>
      </c>
      <c r="C31" s="44">
        <v>1</v>
      </c>
      <c r="D31" s="92" t="s">
        <v>28</v>
      </c>
      <c r="E31" s="50">
        <v>4500000</v>
      </c>
      <c r="F31" s="50">
        <v>-4245000</v>
      </c>
      <c r="G31" s="112">
        <v>255000</v>
      </c>
      <c r="H31" s="46">
        <f t="shared" si="1"/>
        <v>0</v>
      </c>
      <c r="I31" s="120"/>
      <c r="J31" s="117">
        <v>248733.31</v>
      </c>
      <c r="K31" s="50">
        <v>6266.69</v>
      </c>
      <c r="L31" s="53">
        <v>248733.31</v>
      </c>
      <c r="M31" s="53">
        <v>0</v>
      </c>
      <c r="N31" s="48">
        <f t="shared" si="2"/>
        <v>0.97542474509803923</v>
      </c>
      <c r="P31" s="127"/>
    </row>
    <row r="32" spans="1:16" s="6" customFormat="1" hidden="1">
      <c r="A32" s="43">
        <v>2</v>
      </c>
      <c r="B32" s="44">
        <v>3</v>
      </c>
      <c r="C32" s="44">
        <v>2</v>
      </c>
      <c r="D32" s="92" t="s">
        <v>29</v>
      </c>
      <c r="E32" s="50">
        <v>800000</v>
      </c>
      <c r="F32" s="50"/>
      <c r="G32" s="112">
        <v>800000</v>
      </c>
      <c r="H32" s="46">
        <f t="shared" si="1"/>
        <v>4.638422979041934E-11</v>
      </c>
      <c r="I32" s="120"/>
      <c r="J32" s="117">
        <v>803969.2</v>
      </c>
      <c r="K32" s="50">
        <v>-3969.2</v>
      </c>
      <c r="L32" s="53">
        <v>803969.2</v>
      </c>
      <c r="M32" s="53">
        <v>0</v>
      </c>
      <c r="N32" s="48">
        <f t="shared" si="2"/>
        <v>1.0049614999999998</v>
      </c>
      <c r="P32" s="127"/>
    </row>
    <row r="33" spans="1:16" s="6" customFormat="1" hidden="1">
      <c r="A33" s="43"/>
      <c r="B33" s="44"/>
      <c r="C33" s="44"/>
      <c r="D33" s="92"/>
      <c r="E33" s="50"/>
      <c r="F33" s="50"/>
      <c r="G33" s="112"/>
      <c r="H33" s="46">
        <f t="shared" si="1"/>
        <v>0</v>
      </c>
      <c r="I33" s="120"/>
      <c r="J33" s="117"/>
      <c r="K33" s="50"/>
      <c r="L33" s="53"/>
      <c r="M33" s="53"/>
      <c r="N33" s="48" t="e">
        <f t="shared" si="2"/>
        <v>#DIV/0!</v>
      </c>
      <c r="P33" s="127"/>
    </row>
    <row r="34" spans="1:16" s="6" customFormat="1" hidden="1">
      <c r="A34" s="43">
        <v>2</v>
      </c>
      <c r="B34" s="44">
        <v>6</v>
      </c>
      <c r="C34" s="44">
        <v>1</v>
      </c>
      <c r="D34" s="92" t="s">
        <v>30</v>
      </c>
      <c r="E34" s="50">
        <v>150000</v>
      </c>
      <c r="F34" s="50">
        <v>-54892</v>
      </c>
      <c r="G34" s="112">
        <v>95108</v>
      </c>
      <c r="H34" s="46">
        <f t="shared" si="1"/>
        <v>2.9103802701158088E-12</v>
      </c>
      <c r="I34" s="120"/>
      <c r="J34" s="117">
        <v>95107.95</v>
      </c>
      <c r="K34" s="50">
        <v>0.05</v>
      </c>
      <c r="L34" s="53">
        <v>95107.95</v>
      </c>
      <c r="M34" s="53">
        <v>0</v>
      </c>
      <c r="N34" s="48">
        <f t="shared" si="2"/>
        <v>0.99999947428186897</v>
      </c>
      <c r="P34" s="127"/>
    </row>
    <row r="35" spans="1:16" s="6" customFormat="1" hidden="1">
      <c r="A35" s="43">
        <v>2</v>
      </c>
      <c r="B35" s="44">
        <v>6</v>
      </c>
      <c r="C35" s="44">
        <v>4</v>
      </c>
      <c r="D35" s="92" t="s">
        <v>31</v>
      </c>
      <c r="E35" s="50">
        <v>4454400</v>
      </c>
      <c r="F35" s="50"/>
      <c r="G35" s="112">
        <v>4454400</v>
      </c>
      <c r="H35" s="46">
        <f t="shared" si="1"/>
        <v>0</v>
      </c>
      <c r="I35" s="120"/>
      <c r="J35" s="117">
        <v>4438400</v>
      </c>
      <c r="K35" s="50">
        <v>16000</v>
      </c>
      <c r="L35" s="53">
        <v>3881600</v>
      </c>
      <c r="M35" s="53">
        <v>556800</v>
      </c>
      <c r="N35" s="48">
        <f t="shared" si="2"/>
        <v>0.99640804597701149</v>
      </c>
      <c r="P35" s="127"/>
    </row>
    <row r="36" spans="1:16" s="6" customFormat="1" hidden="1">
      <c r="A36" s="43">
        <v>2</v>
      </c>
      <c r="B36" s="44">
        <v>6</v>
      </c>
      <c r="C36" s="44">
        <v>9</v>
      </c>
      <c r="D36" s="92" t="s">
        <v>32</v>
      </c>
      <c r="E36" s="50">
        <v>534528</v>
      </c>
      <c r="F36" s="50">
        <v>-44050</v>
      </c>
      <c r="G36" s="112">
        <v>490478</v>
      </c>
      <c r="H36" s="46">
        <f t="shared" si="1"/>
        <v>0</v>
      </c>
      <c r="I36" s="120"/>
      <c r="J36" s="117">
        <v>489984</v>
      </c>
      <c r="K36" s="50">
        <v>494</v>
      </c>
      <c r="L36" s="53">
        <v>445440</v>
      </c>
      <c r="M36" s="53">
        <v>44544</v>
      </c>
      <c r="N36" s="48">
        <f t="shared" si="2"/>
        <v>0.99899281924979311</v>
      </c>
      <c r="P36" s="127"/>
    </row>
    <row r="37" spans="1:16" s="6" customFormat="1" hidden="1">
      <c r="A37" s="43"/>
      <c r="B37" s="44"/>
      <c r="C37" s="44"/>
      <c r="D37" s="93"/>
      <c r="E37" s="55"/>
      <c r="F37" s="55"/>
      <c r="G37" s="112"/>
      <c r="H37" s="46">
        <f t="shared" si="1"/>
        <v>0</v>
      </c>
      <c r="I37" s="120"/>
      <c r="J37" s="118"/>
      <c r="K37" s="50"/>
      <c r="L37" s="53"/>
      <c r="M37" s="53"/>
      <c r="N37" s="48" t="e">
        <f t="shared" si="2"/>
        <v>#DIV/0!</v>
      </c>
      <c r="P37" s="127"/>
    </row>
    <row r="38" spans="1:16" s="6" customFormat="1" hidden="1">
      <c r="A38" s="43">
        <v>2</v>
      </c>
      <c r="B38" s="44">
        <v>7</v>
      </c>
      <c r="C38" s="44">
        <v>2</v>
      </c>
      <c r="D38" s="92" t="s">
        <v>33</v>
      </c>
      <c r="E38" s="50">
        <v>18000000</v>
      </c>
      <c r="F38" s="50">
        <v>-9640251</v>
      </c>
      <c r="G38" s="112">
        <v>8359749</v>
      </c>
      <c r="H38" s="46">
        <f t="shared" si="1"/>
        <v>3.7252900764173091E-10</v>
      </c>
      <c r="I38" s="120"/>
      <c r="J38" s="117">
        <v>8359748.3499999996</v>
      </c>
      <c r="K38" s="50">
        <v>0.65</v>
      </c>
      <c r="L38" s="50">
        <v>8359748.3499999996</v>
      </c>
      <c r="M38" s="53">
        <v>0</v>
      </c>
      <c r="N38" s="48">
        <f t="shared" si="2"/>
        <v>0.99999992224646927</v>
      </c>
      <c r="P38" s="127"/>
    </row>
    <row r="39" spans="1:16" s="6" customFormat="1" hidden="1">
      <c r="A39" s="43"/>
      <c r="B39" s="44"/>
      <c r="C39" s="44"/>
      <c r="D39" s="92"/>
      <c r="E39" s="55"/>
      <c r="F39" s="55"/>
      <c r="G39" s="112"/>
      <c r="H39" s="46">
        <f t="shared" si="1"/>
        <v>0</v>
      </c>
      <c r="I39" s="120"/>
      <c r="J39" s="118"/>
      <c r="K39" s="50"/>
      <c r="L39" s="53"/>
      <c r="M39" s="53"/>
      <c r="N39" s="48" t="e">
        <f t="shared" si="2"/>
        <v>#DIV/0!</v>
      </c>
      <c r="P39" s="127"/>
    </row>
    <row r="40" spans="1:16" s="6" customFormat="1" hidden="1">
      <c r="A40" s="43">
        <v>2</v>
      </c>
      <c r="B40" s="44">
        <v>8</v>
      </c>
      <c r="C40" s="44">
        <v>2</v>
      </c>
      <c r="D40" s="92" t="s">
        <v>34</v>
      </c>
      <c r="E40" s="50">
        <v>215000000</v>
      </c>
      <c r="F40" s="50">
        <v>-1605229</v>
      </c>
      <c r="G40" s="112">
        <v>213394771</v>
      </c>
      <c r="H40" s="46">
        <f t="shared" si="1"/>
        <v>-8.3446503040818243E-9</v>
      </c>
      <c r="I40" s="120"/>
      <c r="J40" s="119">
        <v>213394770.21000001</v>
      </c>
      <c r="K40" s="50">
        <v>0.79</v>
      </c>
      <c r="L40" s="53">
        <v>157671851.52000001</v>
      </c>
      <c r="M40" s="53">
        <v>55722918.689999998</v>
      </c>
      <c r="N40" s="48">
        <f t="shared" si="2"/>
        <v>0.99999999629794123</v>
      </c>
      <c r="P40" s="127"/>
    </row>
    <row r="41" spans="1:16" s="6" customFormat="1" hidden="1">
      <c r="A41" s="43"/>
      <c r="B41" s="44"/>
      <c r="C41" s="44"/>
      <c r="D41" s="92"/>
      <c r="E41" s="55"/>
      <c r="F41" s="55"/>
      <c r="G41" s="112"/>
      <c r="H41" s="46">
        <f t="shared" si="1"/>
        <v>0</v>
      </c>
      <c r="I41" s="120"/>
      <c r="J41" s="118"/>
      <c r="K41" s="50"/>
      <c r="L41" s="53"/>
      <c r="M41" s="53"/>
      <c r="N41" s="48" t="e">
        <f t="shared" si="2"/>
        <v>#DIV/0!</v>
      </c>
      <c r="P41" s="127"/>
    </row>
    <row r="42" spans="1:16" s="6" customFormat="1" hidden="1">
      <c r="A42" s="43">
        <v>2</v>
      </c>
      <c r="B42" s="44">
        <v>9</v>
      </c>
      <c r="C42" s="44">
        <v>6</v>
      </c>
      <c r="D42" s="92" t="s">
        <v>35</v>
      </c>
      <c r="E42" s="50">
        <v>1680000</v>
      </c>
      <c r="F42" s="50">
        <v>-1600000</v>
      </c>
      <c r="G42" s="112">
        <v>80000</v>
      </c>
      <c r="H42" s="46">
        <f t="shared" si="1"/>
        <v>0</v>
      </c>
      <c r="I42" s="120"/>
      <c r="J42" s="117">
        <v>0</v>
      </c>
      <c r="K42" s="50">
        <v>80000</v>
      </c>
      <c r="L42" s="53">
        <v>0</v>
      </c>
      <c r="M42" s="53">
        <v>0</v>
      </c>
      <c r="N42" s="48">
        <f t="shared" si="2"/>
        <v>0</v>
      </c>
      <c r="P42" s="127"/>
    </row>
    <row r="43" spans="1:16" s="6" customFormat="1" hidden="1">
      <c r="A43" s="43">
        <v>2</v>
      </c>
      <c r="B43" s="44">
        <v>9</v>
      </c>
      <c r="C43" s="44">
        <v>9</v>
      </c>
      <c r="D43" s="92" t="s">
        <v>36</v>
      </c>
      <c r="E43" s="50">
        <v>0</v>
      </c>
      <c r="F43" s="50">
        <v>4920000</v>
      </c>
      <c r="G43" s="112">
        <f t="shared" ref="G43" si="3">E43+F43</f>
        <v>4920000</v>
      </c>
      <c r="H43" s="46">
        <f t="shared" si="1"/>
        <v>0</v>
      </c>
      <c r="I43" s="120"/>
      <c r="J43" s="117">
        <v>5000000</v>
      </c>
      <c r="K43" s="50">
        <f t="shared" ref="K43" si="4">G43-J43</f>
        <v>-80000</v>
      </c>
      <c r="L43" s="53">
        <v>5000000</v>
      </c>
      <c r="M43" s="53">
        <f t="shared" ref="M43" si="5">J43-L43</f>
        <v>0</v>
      </c>
      <c r="N43" s="48">
        <f t="shared" si="2"/>
        <v>1.0162601626016261</v>
      </c>
      <c r="P43" s="127"/>
    </row>
    <row r="44" spans="1:16" s="6" customFormat="1">
      <c r="A44" s="43"/>
      <c r="B44" s="44"/>
      <c r="C44" s="44"/>
      <c r="D44" s="92"/>
      <c r="E44" s="50"/>
      <c r="F44" s="50"/>
      <c r="G44" s="112"/>
      <c r="H44" s="46"/>
      <c r="I44" s="120"/>
      <c r="J44" s="117"/>
      <c r="K44" s="50"/>
      <c r="L44" s="53"/>
      <c r="M44" s="53"/>
      <c r="N44" s="48"/>
      <c r="P44" s="127">
        <v>30350600</v>
      </c>
    </row>
    <row r="45" spans="1:16" s="6" customFormat="1">
      <c r="A45" s="43">
        <v>2</v>
      </c>
      <c r="B45" s="44">
        <v>1</v>
      </c>
      <c r="C45" s="44"/>
      <c r="D45" s="94" t="s">
        <v>23</v>
      </c>
      <c r="E45" s="46">
        <v>127306396</v>
      </c>
      <c r="F45" s="46">
        <v>-69038097</v>
      </c>
      <c r="G45" s="113">
        <f>E45+F45</f>
        <v>58268299</v>
      </c>
      <c r="H45" s="46">
        <f>I45-J45</f>
        <v>11755501.479999997</v>
      </c>
      <c r="I45" s="120">
        <v>52040182.07</v>
      </c>
      <c r="J45" s="120">
        <v>40284680.590000004</v>
      </c>
      <c r="K45" s="46">
        <f>G45-J45-H45</f>
        <v>6228116.9299999997</v>
      </c>
      <c r="L45" s="46">
        <v>38278598.590000004</v>
      </c>
      <c r="M45" s="46">
        <f>J45-L45</f>
        <v>2006082</v>
      </c>
      <c r="N45" s="48">
        <f t="shared" si="2"/>
        <v>0.69136530980593758</v>
      </c>
      <c r="O45" s="127"/>
      <c r="P45" s="127">
        <f>SUM(P24:P44)</f>
        <v>94150845</v>
      </c>
    </row>
    <row r="46" spans="1:16" s="6" customFormat="1">
      <c r="A46" s="43"/>
      <c r="B46" s="44"/>
      <c r="C46" s="44"/>
      <c r="D46" s="92"/>
      <c r="E46" s="55"/>
      <c r="F46" s="55"/>
      <c r="G46" s="114"/>
      <c r="H46" s="46"/>
      <c r="I46" s="120"/>
      <c r="J46" s="118"/>
      <c r="K46" s="55"/>
      <c r="L46" s="53"/>
      <c r="M46" s="46"/>
      <c r="N46" s="48"/>
      <c r="P46" s="144">
        <f>K79-P44</f>
        <v>41474672.299999997</v>
      </c>
    </row>
    <row r="47" spans="1:16" s="6" customFormat="1" hidden="1">
      <c r="A47" s="43">
        <v>3</v>
      </c>
      <c r="B47" s="44">
        <v>1</v>
      </c>
      <c r="C47" s="44">
        <v>1</v>
      </c>
      <c r="D47" s="92" t="s">
        <v>37</v>
      </c>
      <c r="E47" s="50">
        <v>1020000</v>
      </c>
      <c r="F47" s="50">
        <v>-288615</v>
      </c>
      <c r="G47" s="112">
        <f>E47+F47</f>
        <v>731385</v>
      </c>
      <c r="H47" s="46">
        <f t="shared" si="1"/>
        <v>0</v>
      </c>
      <c r="I47" s="120"/>
      <c r="J47" s="117">
        <v>731384.2</v>
      </c>
      <c r="K47" s="50">
        <f>G47-J47</f>
        <v>0.80000000004656613</v>
      </c>
      <c r="L47" s="50">
        <v>731384.2</v>
      </c>
      <c r="M47" s="46">
        <f t="shared" ref="M47:M67" si="6">J47-L47</f>
        <v>0</v>
      </c>
      <c r="N47" s="48">
        <f t="shared" si="2"/>
        <v>0.999998906184841</v>
      </c>
    </row>
    <row r="48" spans="1:16" s="6" customFormat="1" hidden="1">
      <c r="A48" s="43"/>
      <c r="B48" s="44"/>
      <c r="C48" s="44"/>
      <c r="D48" s="92"/>
      <c r="E48" s="50"/>
      <c r="F48" s="50"/>
      <c r="G48" s="112"/>
      <c r="H48" s="46">
        <f t="shared" si="1"/>
        <v>0</v>
      </c>
      <c r="I48" s="120"/>
      <c r="J48" s="117"/>
      <c r="K48" s="50"/>
      <c r="L48" s="53"/>
      <c r="M48" s="46">
        <f t="shared" si="6"/>
        <v>0</v>
      </c>
      <c r="N48" s="48" t="e">
        <f t="shared" si="2"/>
        <v>#DIV/0!</v>
      </c>
    </row>
    <row r="49" spans="1:14" s="6" customFormat="1" hidden="1">
      <c r="A49" s="43">
        <v>3</v>
      </c>
      <c r="B49" s="44">
        <v>2</v>
      </c>
      <c r="C49" s="44">
        <v>2</v>
      </c>
      <c r="D49" s="92" t="s">
        <v>38</v>
      </c>
      <c r="E49" s="50">
        <v>0</v>
      </c>
      <c r="F49" s="50">
        <v>124120</v>
      </c>
      <c r="G49" s="112">
        <f t="shared" ref="G49:G66" si="7">E49+F49</f>
        <v>124120</v>
      </c>
      <c r="H49" s="46">
        <f t="shared" si="1"/>
        <v>0</v>
      </c>
      <c r="I49" s="120"/>
      <c r="J49" s="117">
        <v>124120</v>
      </c>
      <c r="K49" s="50">
        <f>G49-J49</f>
        <v>0</v>
      </c>
      <c r="L49" s="53">
        <v>124120</v>
      </c>
      <c r="M49" s="46">
        <f t="shared" si="6"/>
        <v>0</v>
      </c>
      <c r="N49" s="48">
        <f t="shared" si="2"/>
        <v>1</v>
      </c>
    </row>
    <row r="50" spans="1:14" s="6" customFormat="1" hidden="1">
      <c r="A50" s="43">
        <v>3</v>
      </c>
      <c r="B50" s="44">
        <v>2</v>
      </c>
      <c r="C50" s="44">
        <v>3</v>
      </c>
      <c r="D50" s="92" t="s">
        <v>39</v>
      </c>
      <c r="E50" s="50">
        <v>5000000</v>
      </c>
      <c r="F50" s="50">
        <v>-4196480</v>
      </c>
      <c r="G50" s="112">
        <f t="shared" si="7"/>
        <v>803520</v>
      </c>
      <c r="H50" s="46">
        <f t="shared" si="1"/>
        <v>0</v>
      </c>
      <c r="I50" s="120"/>
      <c r="J50" s="117">
        <v>803519.93</v>
      </c>
      <c r="K50" s="50">
        <f t="shared" ref="K50:K66" si="8">G50-J50</f>
        <v>6.9999999948777258E-2</v>
      </c>
      <c r="L50" s="53">
        <v>803519.93</v>
      </c>
      <c r="M50" s="46">
        <f t="shared" si="6"/>
        <v>0</v>
      </c>
      <c r="N50" s="48">
        <f t="shared" si="2"/>
        <v>0.99999991288331347</v>
      </c>
    </row>
    <row r="51" spans="1:14" s="6" customFormat="1" hidden="1">
      <c r="A51" s="43">
        <v>3</v>
      </c>
      <c r="B51" s="44">
        <v>2</v>
      </c>
      <c r="C51" s="44">
        <v>4</v>
      </c>
      <c r="D51" s="92" t="s">
        <v>40</v>
      </c>
      <c r="E51" s="50">
        <v>1500000</v>
      </c>
      <c r="F51" s="50">
        <v>-1314516</v>
      </c>
      <c r="G51" s="112">
        <f t="shared" si="7"/>
        <v>185484</v>
      </c>
      <c r="H51" s="46">
        <f t="shared" si="1"/>
        <v>0</v>
      </c>
      <c r="I51" s="120"/>
      <c r="J51" s="117">
        <v>185484</v>
      </c>
      <c r="K51" s="50">
        <f t="shared" si="8"/>
        <v>0</v>
      </c>
      <c r="L51" s="53">
        <v>185484</v>
      </c>
      <c r="M51" s="46">
        <f t="shared" si="6"/>
        <v>0</v>
      </c>
      <c r="N51" s="48">
        <f t="shared" si="2"/>
        <v>1</v>
      </c>
    </row>
    <row r="52" spans="1:14" s="6" customFormat="1" hidden="1">
      <c r="A52" s="43"/>
      <c r="B52" s="44"/>
      <c r="C52" s="44"/>
      <c r="D52" s="55"/>
      <c r="E52" s="50"/>
      <c r="F52" s="50"/>
      <c r="G52" s="112"/>
      <c r="H52" s="46">
        <f t="shared" si="1"/>
        <v>0</v>
      </c>
      <c r="I52" s="120"/>
      <c r="J52" s="117"/>
      <c r="K52" s="50"/>
      <c r="L52" s="53"/>
      <c r="M52" s="46">
        <f t="shared" si="6"/>
        <v>0</v>
      </c>
      <c r="N52" s="48" t="e">
        <f t="shared" si="2"/>
        <v>#DIV/0!</v>
      </c>
    </row>
    <row r="53" spans="1:14" s="6" customFormat="1" hidden="1">
      <c r="A53" s="43">
        <v>3</v>
      </c>
      <c r="B53" s="44">
        <v>3</v>
      </c>
      <c r="C53" s="44">
        <v>1</v>
      </c>
      <c r="D53" s="92" t="s">
        <v>41</v>
      </c>
      <c r="E53" s="50">
        <v>1150000</v>
      </c>
      <c r="F53" s="50"/>
      <c r="G53" s="112">
        <f t="shared" si="7"/>
        <v>1150000</v>
      </c>
      <c r="H53" s="46">
        <f t="shared" si="1"/>
        <v>0</v>
      </c>
      <c r="I53" s="120"/>
      <c r="J53" s="117">
        <v>0</v>
      </c>
      <c r="K53" s="50">
        <f t="shared" si="8"/>
        <v>1150000</v>
      </c>
      <c r="L53" s="53">
        <v>0</v>
      </c>
      <c r="M53" s="46">
        <f t="shared" si="6"/>
        <v>0</v>
      </c>
      <c r="N53" s="48">
        <f t="shared" si="2"/>
        <v>0</v>
      </c>
    </row>
    <row r="54" spans="1:14" s="6" customFormat="1" hidden="1">
      <c r="A54" s="43">
        <v>3</v>
      </c>
      <c r="B54" s="44">
        <v>3</v>
      </c>
      <c r="C54" s="44">
        <v>2</v>
      </c>
      <c r="D54" s="92" t="s">
        <v>42</v>
      </c>
      <c r="E54" s="50">
        <v>510000</v>
      </c>
      <c r="F54" s="50"/>
      <c r="G54" s="112">
        <f t="shared" si="7"/>
        <v>510000</v>
      </c>
      <c r="H54" s="46">
        <f t="shared" si="1"/>
        <v>0</v>
      </c>
      <c r="I54" s="120"/>
      <c r="J54" s="117">
        <v>1272299.6000000001</v>
      </c>
      <c r="K54" s="50">
        <f t="shared" si="8"/>
        <v>-762299.60000000009</v>
      </c>
      <c r="L54" s="50">
        <v>1272299.6000000001</v>
      </c>
      <c r="M54" s="46">
        <f t="shared" si="6"/>
        <v>0</v>
      </c>
      <c r="N54" s="48">
        <f t="shared" si="2"/>
        <v>2.494705098039216</v>
      </c>
    </row>
    <row r="55" spans="1:14" s="6" customFormat="1" hidden="1">
      <c r="A55" s="43">
        <v>3</v>
      </c>
      <c r="B55" s="44">
        <v>3</v>
      </c>
      <c r="C55" s="44">
        <v>3</v>
      </c>
      <c r="D55" s="92" t="s">
        <v>43</v>
      </c>
      <c r="E55" s="50">
        <v>230000</v>
      </c>
      <c r="F55" s="50">
        <v>-230000</v>
      </c>
      <c r="G55" s="112">
        <f t="shared" si="7"/>
        <v>0</v>
      </c>
      <c r="H55" s="46">
        <f t="shared" si="1"/>
        <v>0</v>
      </c>
      <c r="I55" s="120"/>
      <c r="J55" s="117">
        <v>0</v>
      </c>
      <c r="K55" s="50">
        <f t="shared" si="8"/>
        <v>0</v>
      </c>
      <c r="L55" s="53">
        <v>0</v>
      </c>
      <c r="M55" s="46">
        <f t="shared" si="6"/>
        <v>0</v>
      </c>
      <c r="N55" s="48" t="e">
        <f t="shared" si="2"/>
        <v>#DIV/0!</v>
      </c>
    </row>
    <row r="56" spans="1:14" s="6" customFormat="1" hidden="1">
      <c r="A56" s="43"/>
      <c r="B56" s="44"/>
      <c r="C56" s="44"/>
      <c r="D56" s="92"/>
      <c r="E56" s="50"/>
      <c r="F56" s="50"/>
      <c r="G56" s="112"/>
      <c r="H56" s="46">
        <f t="shared" si="1"/>
        <v>0</v>
      </c>
      <c r="I56" s="120"/>
      <c r="J56" s="117"/>
      <c r="K56" s="50"/>
      <c r="L56" s="53"/>
      <c r="M56" s="46">
        <f t="shared" si="6"/>
        <v>0</v>
      </c>
      <c r="N56" s="48" t="e">
        <f t="shared" si="2"/>
        <v>#DIV/0!</v>
      </c>
    </row>
    <row r="57" spans="1:14" s="6" customFormat="1" hidden="1">
      <c r="A57" s="43">
        <v>3</v>
      </c>
      <c r="B57" s="44">
        <v>4</v>
      </c>
      <c r="C57" s="44">
        <v>1</v>
      </c>
      <c r="D57" s="55" t="s">
        <v>44</v>
      </c>
      <c r="E57" s="50">
        <v>333120398</v>
      </c>
      <c r="F57" s="50">
        <v>-13051856</v>
      </c>
      <c r="G57" s="112">
        <f t="shared" si="7"/>
        <v>320068542</v>
      </c>
      <c r="H57" s="46">
        <f t="shared" si="1"/>
        <v>0</v>
      </c>
      <c r="I57" s="120"/>
      <c r="J57" s="117">
        <v>320068541.13999999</v>
      </c>
      <c r="K57" s="50">
        <f t="shared" si="8"/>
        <v>0.86000001430511475</v>
      </c>
      <c r="L57" s="53">
        <v>313249321.66000003</v>
      </c>
      <c r="M57" s="46">
        <f t="shared" si="6"/>
        <v>6819219.4799999595</v>
      </c>
      <c r="N57" s="48">
        <f t="shared" si="2"/>
        <v>0.99999999731307543</v>
      </c>
    </row>
    <row r="58" spans="1:14" s="6" customFormat="1" hidden="1">
      <c r="A58" s="43">
        <v>3</v>
      </c>
      <c r="B58" s="44">
        <v>4</v>
      </c>
      <c r="C58" s="44">
        <v>2</v>
      </c>
      <c r="D58" s="55" t="s">
        <v>45</v>
      </c>
      <c r="E58" s="50">
        <v>4000000</v>
      </c>
      <c r="F58" s="50">
        <v>-3188000</v>
      </c>
      <c r="G58" s="112">
        <f t="shared" si="7"/>
        <v>812000</v>
      </c>
      <c r="H58" s="46">
        <f t="shared" si="1"/>
        <v>0</v>
      </c>
      <c r="I58" s="120"/>
      <c r="J58" s="117">
        <v>812000</v>
      </c>
      <c r="K58" s="50">
        <f t="shared" si="8"/>
        <v>0</v>
      </c>
      <c r="L58" s="50">
        <v>812000</v>
      </c>
      <c r="M58" s="46">
        <f t="shared" si="6"/>
        <v>0</v>
      </c>
      <c r="N58" s="48">
        <f t="shared" si="2"/>
        <v>1</v>
      </c>
    </row>
    <row r="59" spans="1:14" s="6" customFormat="1" hidden="1">
      <c r="A59" s="43">
        <v>3</v>
      </c>
      <c r="B59" s="44">
        <v>4</v>
      </c>
      <c r="C59" s="44">
        <v>3</v>
      </c>
      <c r="D59" s="55" t="s">
        <v>46</v>
      </c>
      <c r="E59" s="50">
        <v>500000</v>
      </c>
      <c r="F59" s="50">
        <v>-500000</v>
      </c>
      <c r="G59" s="112">
        <f t="shared" si="7"/>
        <v>0</v>
      </c>
      <c r="H59" s="46">
        <f t="shared" si="1"/>
        <v>0</v>
      </c>
      <c r="I59" s="120"/>
      <c r="J59" s="117">
        <v>0</v>
      </c>
      <c r="K59" s="50">
        <f t="shared" si="8"/>
        <v>0</v>
      </c>
      <c r="L59" s="53">
        <v>0</v>
      </c>
      <c r="M59" s="46">
        <f t="shared" si="6"/>
        <v>0</v>
      </c>
      <c r="N59" s="48" t="e">
        <f t="shared" si="2"/>
        <v>#DIV/0!</v>
      </c>
    </row>
    <row r="60" spans="1:14" s="6" customFormat="1" hidden="1">
      <c r="A60" s="43"/>
      <c r="B60" s="44"/>
      <c r="C60" s="44"/>
      <c r="D60" s="92"/>
      <c r="E60" s="55"/>
      <c r="F60" s="55"/>
      <c r="G60" s="112"/>
      <c r="H60" s="46">
        <f t="shared" si="1"/>
        <v>0</v>
      </c>
      <c r="I60" s="120"/>
      <c r="J60" s="118"/>
      <c r="K60" s="50"/>
      <c r="L60" s="53"/>
      <c r="M60" s="46">
        <f t="shared" si="6"/>
        <v>0</v>
      </c>
      <c r="N60" s="48" t="e">
        <f t="shared" si="2"/>
        <v>#DIV/0!</v>
      </c>
    </row>
    <row r="61" spans="1:14" s="6" customFormat="1" hidden="1">
      <c r="A61" s="43">
        <v>3</v>
      </c>
      <c r="B61" s="44">
        <v>5</v>
      </c>
      <c r="C61" s="44">
        <v>3</v>
      </c>
      <c r="D61" s="92" t="s">
        <v>47</v>
      </c>
      <c r="E61" s="50">
        <v>35000000</v>
      </c>
      <c r="F61" s="50">
        <v>10404009</v>
      </c>
      <c r="G61" s="112">
        <f t="shared" si="7"/>
        <v>45404009</v>
      </c>
      <c r="H61" s="46">
        <f t="shared" si="1"/>
        <v>0</v>
      </c>
      <c r="I61" s="120"/>
      <c r="J61" s="117">
        <v>45373294.329999998</v>
      </c>
      <c r="K61" s="50">
        <f t="shared" si="8"/>
        <v>30714.670000001788</v>
      </c>
      <c r="L61" s="53">
        <v>37164152.329999998</v>
      </c>
      <c r="M61" s="46">
        <f t="shared" si="6"/>
        <v>8209142</v>
      </c>
      <c r="N61" s="48">
        <f t="shared" si="2"/>
        <v>0.99932352515391309</v>
      </c>
    </row>
    <row r="62" spans="1:14" s="6" customFormat="1" hidden="1">
      <c r="A62" s="43"/>
      <c r="B62" s="44"/>
      <c r="C62" s="44"/>
      <c r="D62" s="92"/>
      <c r="E62" s="55"/>
      <c r="F62" s="55"/>
      <c r="G62" s="112"/>
      <c r="H62" s="46">
        <f t="shared" si="1"/>
        <v>0</v>
      </c>
      <c r="I62" s="120"/>
      <c r="J62" s="118"/>
      <c r="K62" s="50"/>
      <c r="L62" s="53"/>
      <c r="M62" s="46">
        <f t="shared" si="6"/>
        <v>0</v>
      </c>
      <c r="N62" s="48" t="e">
        <f t="shared" si="2"/>
        <v>#DIV/0!</v>
      </c>
    </row>
    <row r="63" spans="1:14" s="6" customFormat="1" hidden="1">
      <c r="A63" s="43">
        <v>3</v>
      </c>
      <c r="B63" s="44">
        <v>6</v>
      </c>
      <c r="C63" s="44">
        <v>5</v>
      </c>
      <c r="D63" s="92" t="s">
        <v>48</v>
      </c>
      <c r="E63" s="50">
        <v>110000000</v>
      </c>
      <c r="F63" s="50">
        <v>-20162000</v>
      </c>
      <c r="G63" s="112">
        <f t="shared" si="7"/>
        <v>89838000</v>
      </c>
      <c r="H63" s="46">
        <f t="shared" si="1"/>
        <v>0</v>
      </c>
      <c r="I63" s="120"/>
      <c r="J63" s="119">
        <v>89837580.299999997</v>
      </c>
      <c r="K63" s="50">
        <f t="shared" si="8"/>
        <v>419.70000000298023</v>
      </c>
      <c r="L63" s="53">
        <v>72005684</v>
      </c>
      <c r="M63" s="46">
        <f t="shared" si="6"/>
        <v>17831896.299999997</v>
      </c>
      <c r="N63" s="48">
        <f t="shared" si="2"/>
        <v>0.99999532825753024</v>
      </c>
    </row>
    <row r="64" spans="1:14" s="6" customFormat="1" hidden="1">
      <c r="A64" s="43"/>
      <c r="B64" s="44"/>
      <c r="C64" s="44"/>
      <c r="D64" s="92"/>
      <c r="E64" s="55"/>
      <c r="F64" s="55"/>
      <c r="G64" s="112"/>
      <c r="H64" s="46">
        <f t="shared" si="1"/>
        <v>0</v>
      </c>
      <c r="I64" s="120"/>
      <c r="J64" s="118"/>
      <c r="K64" s="50"/>
      <c r="L64" s="53"/>
      <c r="M64" s="46">
        <f t="shared" si="6"/>
        <v>0</v>
      </c>
      <c r="N64" s="48" t="e">
        <f t="shared" si="2"/>
        <v>#DIV/0!</v>
      </c>
    </row>
    <row r="65" spans="1:16" s="6" customFormat="1" hidden="1">
      <c r="A65" s="43">
        <v>3</v>
      </c>
      <c r="B65" s="44">
        <v>9</v>
      </c>
      <c r="C65" s="44">
        <v>1</v>
      </c>
      <c r="D65" s="92" t="s">
        <v>49</v>
      </c>
      <c r="E65" s="50">
        <v>1000000</v>
      </c>
      <c r="F65" s="50">
        <v>-1000000</v>
      </c>
      <c r="G65" s="112">
        <f t="shared" si="7"/>
        <v>0</v>
      </c>
      <c r="H65" s="46">
        <f t="shared" si="1"/>
        <v>0</v>
      </c>
      <c r="I65" s="120"/>
      <c r="J65" s="117">
        <v>0</v>
      </c>
      <c r="K65" s="50">
        <f t="shared" si="8"/>
        <v>0</v>
      </c>
      <c r="L65" s="53">
        <v>0</v>
      </c>
      <c r="M65" s="46">
        <f t="shared" si="6"/>
        <v>0</v>
      </c>
      <c r="N65" s="48" t="e">
        <f t="shared" si="2"/>
        <v>#DIV/0!</v>
      </c>
    </row>
    <row r="66" spans="1:16" s="6" customFormat="1" hidden="1">
      <c r="A66" s="43">
        <v>3</v>
      </c>
      <c r="B66" s="44">
        <v>9</v>
      </c>
      <c r="C66" s="44">
        <v>6</v>
      </c>
      <c r="D66" s="92" t="s">
        <v>50</v>
      </c>
      <c r="E66" s="50">
        <v>12000000</v>
      </c>
      <c r="F66" s="50">
        <v>-3015717</v>
      </c>
      <c r="G66" s="112">
        <f t="shared" si="7"/>
        <v>8984283</v>
      </c>
      <c r="H66" s="46">
        <f t="shared" si="1"/>
        <v>0</v>
      </c>
      <c r="I66" s="120"/>
      <c r="J66" s="119">
        <v>8943642.5700000003</v>
      </c>
      <c r="K66" s="50">
        <f t="shared" si="8"/>
        <v>40640.429999999702</v>
      </c>
      <c r="L66" s="53">
        <v>8943642.5700000003</v>
      </c>
      <c r="M66" s="46">
        <f t="shared" si="6"/>
        <v>0</v>
      </c>
      <c r="N66" s="48">
        <f t="shared" si="2"/>
        <v>0.99547649712280883</v>
      </c>
    </row>
    <row r="67" spans="1:16" s="6" customFormat="1">
      <c r="A67" s="43">
        <v>3</v>
      </c>
      <c r="B67" s="44">
        <v>1</v>
      </c>
      <c r="C67" s="44"/>
      <c r="D67" s="95" t="s">
        <v>52</v>
      </c>
      <c r="E67" s="58">
        <v>20000000</v>
      </c>
      <c r="F67" s="58">
        <v>-6655836</v>
      </c>
      <c r="G67" s="115">
        <f>E67+F67</f>
        <v>13344164</v>
      </c>
      <c r="H67" s="46">
        <f>I67-J67</f>
        <v>2500000</v>
      </c>
      <c r="I67" s="120">
        <v>10772108</v>
      </c>
      <c r="J67" s="121">
        <v>8272108</v>
      </c>
      <c r="K67" s="58">
        <f>G67-J67-H67</f>
        <v>2572056</v>
      </c>
      <c r="L67" s="46">
        <v>8272108</v>
      </c>
      <c r="M67" s="46">
        <f t="shared" si="6"/>
        <v>0</v>
      </c>
      <c r="N67" s="48">
        <f t="shared" si="2"/>
        <v>0.61990455153278989</v>
      </c>
      <c r="O67" s="127"/>
    </row>
    <row r="68" spans="1:16" s="6" customFormat="1">
      <c r="A68" s="43"/>
      <c r="B68" s="44"/>
      <c r="C68" s="44"/>
      <c r="D68" s="96"/>
      <c r="E68" s="58"/>
      <c r="F68" s="58"/>
      <c r="G68" s="115"/>
      <c r="H68" s="46"/>
      <c r="I68" s="120"/>
      <c r="J68" s="122"/>
      <c r="K68" s="58"/>
      <c r="L68" s="46"/>
      <c r="M68" s="46"/>
      <c r="N68" s="48"/>
    </row>
    <row r="69" spans="1:16" s="6" customFormat="1">
      <c r="A69" s="43">
        <v>4</v>
      </c>
      <c r="B69" s="44"/>
      <c r="C69" s="44"/>
      <c r="D69" s="95" t="s">
        <v>85</v>
      </c>
      <c r="E69" s="58">
        <v>400000</v>
      </c>
      <c r="F69" s="58">
        <v>865000</v>
      </c>
      <c r="G69" s="115">
        <f>E69+F69</f>
        <v>1265000</v>
      </c>
      <c r="H69" s="46">
        <f>I69-J69</f>
        <v>0</v>
      </c>
      <c r="I69" s="120">
        <v>749743</v>
      </c>
      <c r="J69" s="122">
        <v>749743</v>
      </c>
      <c r="K69" s="58">
        <f>G69-J69</f>
        <v>515257</v>
      </c>
      <c r="L69" s="46">
        <v>749743</v>
      </c>
      <c r="M69" s="46">
        <f t="shared" ref="M69" si="9">J69-L69</f>
        <v>0</v>
      </c>
      <c r="N69" s="48">
        <f t="shared" si="2"/>
        <v>0.59268221343873517</v>
      </c>
    </row>
    <row r="70" spans="1:16" s="6" customFormat="1">
      <c r="A70" s="43"/>
      <c r="B70" s="44"/>
      <c r="C70" s="44"/>
      <c r="D70" s="96"/>
      <c r="E70" s="58"/>
      <c r="F70" s="58"/>
      <c r="G70" s="115"/>
      <c r="H70" s="46"/>
      <c r="I70" s="120"/>
      <c r="J70" s="122"/>
      <c r="K70" s="58"/>
      <c r="L70" s="46"/>
      <c r="M70" s="46"/>
      <c r="N70" s="48"/>
    </row>
    <row r="71" spans="1:16" s="6" customFormat="1">
      <c r="A71" s="43">
        <v>6</v>
      </c>
      <c r="B71" s="44"/>
      <c r="C71" s="44"/>
      <c r="D71" s="95" t="s">
        <v>86</v>
      </c>
      <c r="E71" s="58">
        <v>104263741</v>
      </c>
      <c r="F71" s="58">
        <v>94150845</v>
      </c>
      <c r="G71" s="115">
        <f>E71+F71</f>
        <v>198414586</v>
      </c>
      <c r="H71" s="46">
        <f>I71-J71</f>
        <v>12257877.810000002</v>
      </c>
      <c r="I71" s="120">
        <v>166229664.62</v>
      </c>
      <c r="J71" s="122">
        <v>153971786.81</v>
      </c>
      <c r="K71" s="58">
        <f>G71-J71-H71</f>
        <v>32184921.379999995</v>
      </c>
      <c r="L71" s="46">
        <v>153971786.81</v>
      </c>
      <c r="M71" s="46">
        <f>J71-L71</f>
        <v>0</v>
      </c>
      <c r="N71" s="48">
        <f t="shared" si="2"/>
        <v>0.77601042299380152</v>
      </c>
      <c r="O71" s="127"/>
    </row>
    <row r="72" spans="1:16" s="6" customFormat="1">
      <c r="A72" s="43"/>
      <c r="B72" s="44"/>
      <c r="C72" s="44"/>
      <c r="D72" s="95"/>
      <c r="E72" s="58"/>
      <c r="F72" s="58"/>
      <c r="G72" s="115"/>
      <c r="H72" s="46"/>
      <c r="I72" s="120"/>
      <c r="J72" s="122"/>
      <c r="K72" s="58"/>
      <c r="L72" s="46"/>
      <c r="M72" s="46"/>
      <c r="N72" s="48"/>
    </row>
    <row r="73" spans="1:16" s="6" customFormat="1">
      <c r="A73" s="43">
        <v>7</v>
      </c>
      <c r="B73" s="44"/>
      <c r="C73" s="44"/>
      <c r="D73" s="95" t="s">
        <v>112</v>
      </c>
      <c r="E73" s="58">
        <v>10000000</v>
      </c>
      <c r="F73" s="58">
        <v>-4000000</v>
      </c>
      <c r="G73" s="115">
        <f>E73+F73</f>
        <v>6000000</v>
      </c>
      <c r="H73" s="46">
        <f>I73-J73</f>
        <v>0</v>
      </c>
      <c r="I73" s="120">
        <v>1705000</v>
      </c>
      <c r="J73" s="122">
        <v>1705000</v>
      </c>
      <c r="K73" s="58">
        <f>G73-J73</f>
        <v>4295000</v>
      </c>
      <c r="L73" s="46">
        <v>1705000</v>
      </c>
      <c r="M73" s="46">
        <f>J73-L73</f>
        <v>0</v>
      </c>
      <c r="N73" s="48">
        <f>SUM(J73/G73)</f>
        <v>0.28416666666666668</v>
      </c>
    </row>
    <row r="74" spans="1:16" s="6" customFormat="1">
      <c r="A74" s="43"/>
      <c r="B74" s="44"/>
      <c r="C74" s="44"/>
      <c r="D74" s="95"/>
      <c r="E74" s="58"/>
      <c r="F74" s="58"/>
      <c r="G74" s="115"/>
      <c r="H74" s="46"/>
      <c r="I74" s="120"/>
      <c r="J74" s="122"/>
      <c r="K74" s="58"/>
      <c r="L74" s="46"/>
      <c r="M74" s="46"/>
      <c r="N74" s="48"/>
    </row>
    <row r="75" spans="1:16" s="6" customFormat="1">
      <c r="A75" s="43" t="s">
        <v>123</v>
      </c>
      <c r="B75" s="44"/>
      <c r="C75" s="44"/>
      <c r="D75" s="97" t="s">
        <v>124</v>
      </c>
      <c r="E75" s="58">
        <v>55000000</v>
      </c>
      <c r="F75" s="58">
        <v>-55000000</v>
      </c>
      <c r="G75" s="115">
        <f>E75+F75</f>
        <v>0</v>
      </c>
      <c r="H75" s="46">
        <f>I75-J75</f>
        <v>0</v>
      </c>
      <c r="I75" s="120">
        <v>0</v>
      </c>
      <c r="J75" s="122">
        <v>0</v>
      </c>
      <c r="K75" s="58">
        <f>G75-J75</f>
        <v>0</v>
      </c>
      <c r="L75" s="46">
        <v>0</v>
      </c>
      <c r="M75" s="46">
        <f t="shared" ref="M75:M77" si="10">J75-L75</f>
        <v>0</v>
      </c>
      <c r="N75" s="48">
        <v>0</v>
      </c>
    </row>
    <row r="76" spans="1:16" s="6" customFormat="1">
      <c r="A76" s="43"/>
      <c r="B76" s="44"/>
      <c r="C76" s="44"/>
      <c r="D76" s="97"/>
      <c r="E76" s="58"/>
      <c r="F76" s="58"/>
      <c r="G76" s="115"/>
      <c r="H76" s="46"/>
      <c r="I76" s="120"/>
      <c r="J76" s="122"/>
      <c r="K76" s="58"/>
      <c r="L76" s="46"/>
      <c r="M76" s="46"/>
      <c r="N76" s="48"/>
    </row>
    <row r="77" spans="1:16" s="6" customFormat="1">
      <c r="A77" s="99" t="s">
        <v>123</v>
      </c>
      <c r="B77" s="56"/>
      <c r="C77" s="56"/>
      <c r="D77" s="98" t="s">
        <v>124</v>
      </c>
      <c r="E77" s="46">
        <v>0</v>
      </c>
      <c r="F77" s="46">
        <v>55000000</v>
      </c>
      <c r="G77" s="113">
        <f>E77+F77</f>
        <v>55000000</v>
      </c>
      <c r="H77" s="46">
        <f>I77-J77</f>
        <v>0</v>
      </c>
      <c r="I77" s="120">
        <v>28970079.359999999</v>
      </c>
      <c r="J77" s="120">
        <v>28970079.359999999</v>
      </c>
      <c r="K77" s="46">
        <f>G77-J77</f>
        <v>26029920.640000001</v>
      </c>
      <c r="L77" s="46">
        <v>28970079.359999999</v>
      </c>
      <c r="M77" s="46">
        <f t="shared" si="10"/>
        <v>0</v>
      </c>
      <c r="N77" s="48">
        <f t="shared" si="2"/>
        <v>0.52672871563636359</v>
      </c>
    </row>
    <row r="78" spans="1:16" s="6" customFormat="1" ht="15" customHeight="1" thickBot="1">
      <c r="A78" s="61"/>
      <c r="B78" s="23"/>
      <c r="C78" s="23"/>
      <c r="D78" s="97"/>
      <c r="E78" s="61"/>
      <c r="F78" s="61"/>
      <c r="G78" s="123"/>
      <c r="H78" s="126"/>
      <c r="I78" s="124"/>
      <c r="J78" s="124"/>
      <c r="K78" s="61"/>
      <c r="L78" s="62"/>
      <c r="M78" s="62"/>
      <c r="N78" s="48"/>
    </row>
    <row r="79" spans="1:16" s="6" customFormat="1" ht="42.75" customHeight="1" thickBot="1">
      <c r="A79" s="100"/>
      <c r="B79" s="101"/>
      <c r="C79" s="102"/>
      <c r="D79" s="103" t="s">
        <v>51</v>
      </c>
      <c r="E79" s="105">
        <f>E24+E45+E67+E69+E71+E73+E75+E77</f>
        <v>337758137</v>
      </c>
      <c r="F79" s="105">
        <f>F24+F45+F67+F69+F71+F73+F75+F77</f>
        <v>0</v>
      </c>
      <c r="G79" s="105">
        <f t="shared" ref="G79:L79" si="11">G24+G45+G67+G69+G71+G73+G75+G77</f>
        <v>337758137</v>
      </c>
      <c r="H79" s="125">
        <f t="shared" si="11"/>
        <v>26513379.289999999</v>
      </c>
      <c r="I79" s="105">
        <f t="shared" si="11"/>
        <v>265932864.69999999</v>
      </c>
      <c r="J79" s="105">
        <f t="shared" si="11"/>
        <v>239419485.41000003</v>
      </c>
      <c r="K79" s="106">
        <f t="shared" si="11"/>
        <v>71825272.299999997</v>
      </c>
      <c r="L79" s="105">
        <f t="shared" si="11"/>
        <v>237413403.41000003</v>
      </c>
      <c r="M79" s="105">
        <f>M24+M45+M67+M69+M71+M73+M77</f>
        <v>2006082</v>
      </c>
      <c r="N79" s="107">
        <f>SUM(J79/G79)</f>
        <v>0.70884890453431182</v>
      </c>
    </row>
    <row r="80" spans="1:16" s="6" customFormat="1">
      <c r="P80" s="59"/>
    </row>
    <row r="81" spans="1:20">
      <c r="E81" s="5"/>
      <c r="K81" s="5"/>
      <c r="M81" s="8"/>
      <c r="N81" t="s">
        <v>2</v>
      </c>
      <c r="P81" s="79"/>
    </row>
    <row r="82" spans="1:20" ht="18.75">
      <c r="A82" s="141" t="s">
        <v>143</v>
      </c>
      <c r="B82" s="141"/>
      <c r="C82" s="141"/>
      <c r="D82" s="141"/>
      <c r="E82" s="141"/>
      <c r="F82" s="141"/>
      <c r="G82" s="142"/>
      <c r="H82" s="142"/>
      <c r="I82" s="23"/>
      <c r="J82" s="24"/>
      <c r="K82" s="24"/>
      <c r="L82" s="25"/>
      <c r="M82" s="25"/>
      <c r="N82" s="25"/>
      <c r="O82" s="25"/>
      <c r="P82" s="80"/>
      <c r="Q82" s="25"/>
      <c r="R82" s="16"/>
      <c r="S82" s="16"/>
      <c r="T82" s="16"/>
    </row>
    <row r="83" spans="1:20" ht="15.75">
      <c r="A83" s="141"/>
      <c r="B83" s="141"/>
      <c r="C83" s="141"/>
      <c r="D83" s="141" t="s">
        <v>141</v>
      </c>
      <c r="E83" s="141"/>
      <c r="F83" s="141"/>
      <c r="G83" s="141"/>
      <c r="H83" s="141"/>
      <c r="M83" s="8"/>
      <c r="Q83" s="5"/>
    </row>
    <row r="84" spans="1:20" ht="15.75">
      <c r="D84" s="141" t="s">
        <v>142</v>
      </c>
      <c r="E84" s="141"/>
      <c r="F84" s="141"/>
      <c r="G84" s="143"/>
      <c r="H84" s="143"/>
      <c r="I84" s="81"/>
      <c r="J84" s="81"/>
      <c r="K84" s="59"/>
      <c r="M84" s="8"/>
    </row>
    <row r="85" spans="1:20">
      <c r="G85" s="59"/>
      <c r="H85" s="59"/>
      <c r="I85" s="59"/>
      <c r="J85" s="81"/>
      <c r="K85" s="79"/>
      <c r="M85" s="8"/>
      <c r="P85" s="5"/>
    </row>
    <row r="86" spans="1:20">
      <c r="G86" s="79"/>
      <c r="H86" s="79"/>
      <c r="I86" s="79"/>
      <c r="J86" s="148"/>
      <c r="K86" s="148"/>
      <c r="M86" s="8"/>
    </row>
    <row r="87" spans="1:20">
      <c r="G87" s="82"/>
      <c r="H87" s="82"/>
      <c r="I87" s="82"/>
      <c r="J87" s="81"/>
      <c r="K87" s="82"/>
      <c r="M87" s="77"/>
    </row>
    <row r="88" spans="1:20">
      <c r="K88" s="5"/>
    </row>
    <row r="89" spans="1:20">
      <c r="K89" s="5"/>
    </row>
    <row r="90" spans="1:20">
      <c r="K90" s="5"/>
      <c r="M90" s="8"/>
    </row>
    <row r="91" spans="1:20">
      <c r="K91" s="5"/>
      <c r="M91" s="8"/>
    </row>
    <row r="92" spans="1:20">
      <c r="M92" s="8"/>
    </row>
  </sheetData>
  <mergeCells count="5">
    <mergeCell ref="A1:N1"/>
    <mergeCell ref="A3:N3"/>
    <mergeCell ref="A5:N5"/>
    <mergeCell ref="A7:N7"/>
    <mergeCell ref="J86:K86"/>
  </mergeCells>
  <pageMargins left="0.17" right="0.15748031496062992" top="0.82677165354330717" bottom="0.74803149606299213" header="0.31496062992125984" footer="0.31496062992125984"/>
  <pageSetup scale="95" orientation="landscape" r:id="rId1"/>
  <headerFooter>
    <oddFooter>&amp;CPreparado por: Ana Ma. De Los Santos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G36"/>
  <sheetViews>
    <sheetView topLeftCell="A13" workbookViewId="0">
      <selection activeCell="I29" sqref="I29"/>
    </sheetView>
  </sheetViews>
  <sheetFormatPr baseColWidth="10" defaultRowHeight="15"/>
  <cols>
    <col min="1" max="1" width="10.28515625" customWidth="1"/>
    <col min="2" max="2" width="15.140625" bestFit="1" customWidth="1"/>
    <col min="3" max="3" width="11.42578125" customWidth="1"/>
  </cols>
  <sheetData>
    <row r="1" spans="1:7" ht="19.5">
      <c r="A1" s="151" t="s">
        <v>118</v>
      </c>
      <c r="B1" s="151"/>
      <c r="C1" s="151"/>
      <c r="D1" s="151"/>
      <c r="E1" s="151"/>
      <c r="F1" s="151"/>
      <c r="G1" s="151"/>
    </row>
    <row r="3" spans="1:7" ht="15.75">
      <c r="A3" s="153" t="s">
        <v>120</v>
      </c>
      <c r="B3" s="153"/>
      <c r="C3" s="153"/>
      <c r="D3" s="153"/>
      <c r="E3" s="153"/>
      <c r="F3" s="153"/>
      <c r="G3" s="153"/>
    </row>
    <row r="4" spans="1:7">
      <c r="A4" s="15"/>
      <c r="B4" s="15"/>
      <c r="C4" s="15"/>
      <c r="D4" s="15"/>
      <c r="E4" s="15"/>
      <c r="F4" s="15"/>
    </row>
    <row r="5" spans="1:7">
      <c r="A5" s="16"/>
      <c r="B5" s="16"/>
      <c r="C5" s="16"/>
      <c r="D5" s="16"/>
      <c r="E5" s="16"/>
      <c r="F5" s="16"/>
    </row>
    <row r="6" spans="1:7" ht="15.75">
      <c r="A6" s="22" t="s">
        <v>117</v>
      </c>
      <c r="B6" s="22"/>
      <c r="C6" s="22"/>
      <c r="D6" s="16"/>
      <c r="E6" s="16"/>
      <c r="F6" s="16"/>
    </row>
    <row r="7" spans="1:7">
      <c r="A7" s="17"/>
      <c r="B7" s="17"/>
      <c r="C7" s="17"/>
      <c r="D7" s="16"/>
      <c r="E7" s="16"/>
      <c r="F7" s="16"/>
    </row>
    <row r="8" spans="1:7">
      <c r="A8" s="16" t="s">
        <v>87</v>
      </c>
      <c r="B8" s="18">
        <v>698380429.75</v>
      </c>
      <c r="C8" s="16"/>
      <c r="D8" s="16"/>
      <c r="E8" s="16"/>
      <c r="F8" s="16"/>
    </row>
    <row r="9" spans="1:7">
      <c r="A9" s="16" t="s">
        <v>88</v>
      </c>
      <c r="B9" s="18">
        <v>318420367.92000002</v>
      </c>
      <c r="C9" s="16"/>
      <c r="D9" s="16"/>
      <c r="E9" s="16"/>
      <c r="F9" s="16"/>
    </row>
    <row r="10" spans="1:7">
      <c r="A10" s="16" t="s">
        <v>89</v>
      </c>
      <c r="B10" s="18">
        <v>254572263.94999999</v>
      </c>
      <c r="C10" s="16"/>
      <c r="D10" s="16"/>
      <c r="E10" s="16"/>
      <c r="F10" s="16"/>
    </row>
    <row r="11" spans="1:7">
      <c r="A11" s="16" t="s">
        <v>90</v>
      </c>
      <c r="B11" s="18">
        <v>22970</v>
      </c>
      <c r="C11" s="16"/>
      <c r="D11" s="16"/>
      <c r="E11" s="16"/>
      <c r="F11" s="16"/>
    </row>
    <row r="12" spans="1:7">
      <c r="A12" s="16" t="s">
        <v>91</v>
      </c>
      <c r="B12" s="18">
        <v>125984247.02</v>
      </c>
      <c r="C12" s="16"/>
      <c r="D12" s="16"/>
      <c r="E12" s="16"/>
      <c r="F12" s="16"/>
    </row>
    <row r="13" spans="1:7">
      <c r="A13" s="16" t="s">
        <v>115</v>
      </c>
      <c r="B13" s="83">
        <v>16099254.07</v>
      </c>
      <c r="C13" s="16"/>
      <c r="D13" s="16"/>
      <c r="E13" s="16" t="s">
        <v>2</v>
      </c>
      <c r="F13" s="16"/>
    </row>
    <row r="14" spans="1:7">
      <c r="A14" s="16" t="s">
        <v>116</v>
      </c>
      <c r="B14" s="83">
        <v>199688270.06</v>
      </c>
      <c r="C14" s="16"/>
      <c r="D14" s="16"/>
      <c r="E14" s="16"/>
      <c r="F14" s="16"/>
    </row>
    <row r="15" spans="1:7">
      <c r="A15" s="16"/>
      <c r="B15" s="16"/>
      <c r="C15" s="16"/>
      <c r="D15" s="16"/>
      <c r="E15" s="16"/>
      <c r="F15" s="16"/>
    </row>
    <row r="16" spans="1:7">
      <c r="A16" s="16"/>
      <c r="B16" s="16"/>
      <c r="C16" s="16"/>
      <c r="D16" s="16"/>
      <c r="E16" s="16"/>
      <c r="F16" s="16"/>
    </row>
    <row r="17" spans="1:6">
      <c r="A17" s="16"/>
      <c r="B17" s="16"/>
      <c r="C17" s="16"/>
      <c r="D17" s="16"/>
      <c r="E17" s="16"/>
      <c r="F17" s="16"/>
    </row>
    <row r="18" spans="1:6">
      <c r="A18" s="16"/>
      <c r="B18" s="16"/>
      <c r="C18" s="16"/>
      <c r="D18" s="16"/>
      <c r="E18" s="16"/>
      <c r="F18" s="16"/>
    </row>
    <row r="19" spans="1:6">
      <c r="A19" s="16"/>
      <c r="B19" s="16"/>
      <c r="C19" s="16"/>
      <c r="D19" s="16"/>
      <c r="E19" s="16"/>
      <c r="F19" s="16"/>
    </row>
    <row r="20" spans="1:6">
      <c r="A20" s="16"/>
      <c r="B20" s="16"/>
      <c r="C20" s="16"/>
      <c r="D20" s="16"/>
      <c r="E20" s="16"/>
      <c r="F20" s="16"/>
    </row>
    <row r="21" spans="1:6">
      <c r="A21" s="16"/>
      <c r="B21" s="16"/>
      <c r="C21" s="16"/>
      <c r="D21" s="16"/>
      <c r="E21" s="16"/>
      <c r="F21" s="16"/>
    </row>
    <row r="22" spans="1:6">
      <c r="A22" s="16"/>
      <c r="B22" s="16"/>
      <c r="C22" s="16"/>
      <c r="D22" s="16"/>
      <c r="E22" s="16"/>
      <c r="F22" s="16"/>
    </row>
    <row r="23" spans="1:6">
      <c r="A23" s="16"/>
      <c r="B23" s="16"/>
      <c r="C23" s="16"/>
      <c r="D23" s="16"/>
      <c r="E23" s="16"/>
      <c r="F23" s="16"/>
    </row>
    <row r="24" spans="1:6">
      <c r="A24" s="16"/>
      <c r="B24" s="16"/>
      <c r="C24" s="16"/>
      <c r="D24" s="16"/>
      <c r="E24" s="16"/>
      <c r="F24" s="16"/>
    </row>
    <row r="25" spans="1:6">
      <c r="A25" s="16"/>
      <c r="B25" s="16"/>
      <c r="C25" s="16"/>
      <c r="D25" s="16"/>
      <c r="E25" s="16"/>
      <c r="F25" s="16"/>
    </row>
    <row r="26" spans="1:6">
      <c r="A26" s="16"/>
      <c r="B26" s="16"/>
      <c r="C26" s="16"/>
      <c r="D26" s="16"/>
      <c r="E26" s="16"/>
      <c r="F26" s="16"/>
    </row>
    <row r="27" spans="1:6">
      <c r="A27" s="16"/>
      <c r="B27" s="16"/>
      <c r="C27" s="16"/>
      <c r="D27" s="16"/>
      <c r="E27" s="16"/>
      <c r="F27" s="16"/>
    </row>
    <row r="28" spans="1:6">
      <c r="A28" s="16"/>
      <c r="B28" s="16"/>
      <c r="C28" s="16"/>
      <c r="D28" s="16"/>
      <c r="E28" s="16"/>
      <c r="F28" s="16"/>
    </row>
    <row r="29" spans="1:6">
      <c r="A29" s="16"/>
      <c r="B29" s="16"/>
      <c r="C29" s="16"/>
      <c r="D29" s="16"/>
      <c r="E29" s="16"/>
      <c r="F29" s="16"/>
    </row>
    <row r="30" spans="1:6">
      <c r="A30" s="16"/>
      <c r="B30" s="16"/>
      <c r="C30" s="16"/>
      <c r="D30" s="16"/>
      <c r="E30" s="16"/>
      <c r="F30" s="16"/>
    </row>
    <row r="31" spans="1:6">
      <c r="A31" s="16"/>
      <c r="B31" s="16"/>
      <c r="C31" s="16"/>
      <c r="D31" s="16"/>
      <c r="E31" s="16"/>
      <c r="F31" s="16"/>
    </row>
    <row r="32" spans="1:6">
      <c r="A32" s="16"/>
      <c r="B32" s="16"/>
      <c r="C32" s="16"/>
      <c r="D32" s="16"/>
      <c r="E32" s="16"/>
      <c r="F32" s="16"/>
    </row>
    <row r="33" spans="1:6">
      <c r="A33" s="16"/>
      <c r="B33" s="16"/>
      <c r="C33" s="16"/>
      <c r="D33" s="16"/>
      <c r="E33" s="16"/>
      <c r="F33" s="16"/>
    </row>
    <row r="34" spans="1:6">
      <c r="A34" s="16"/>
      <c r="B34" s="16"/>
      <c r="C34" s="16"/>
      <c r="D34" s="16"/>
      <c r="E34" s="16"/>
      <c r="F34" s="16"/>
    </row>
    <row r="35" spans="1:6">
      <c r="A35" s="16"/>
      <c r="B35" s="16"/>
      <c r="C35" s="16"/>
      <c r="D35" s="16"/>
      <c r="E35" s="16"/>
      <c r="F35" s="16"/>
    </row>
    <row r="36" spans="1:6">
      <c r="A36" s="16"/>
      <c r="B36" s="16"/>
      <c r="C36" s="16"/>
      <c r="D36" s="16"/>
      <c r="E36" s="16"/>
      <c r="F36" s="16"/>
    </row>
  </sheetData>
  <mergeCells count="2">
    <mergeCell ref="A1:G1"/>
    <mergeCell ref="A3:G3"/>
  </mergeCells>
  <pageMargins left="0.77" right="0.7" top="2.38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R88"/>
  <sheetViews>
    <sheetView topLeftCell="D4" workbookViewId="0">
      <selection activeCell="E84" sqref="E84"/>
    </sheetView>
  </sheetViews>
  <sheetFormatPr baseColWidth="10" defaultRowHeight="15"/>
  <cols>
    <col min="1" max="1" width="6.5703125" customWidth="1"/>
    <col min="2" max="2" width="3.140625" hidden="1" customWidth="1"/>
    <col min="3" max="3" width="3.85546875" hidden="1" customWidth="1"/>
    <col min="4" max="4" width="17.85546875" customWidth="1"/>
    <col min="5" max="5" width="14.5703125" customWidth="1"/>
    <col min="6" max="6" width="13.28515625" bestFit="1" customWidth="1"/>
    <col min="7" max="8" width="13" bestFit="1" customWidth="1"/>
    <col min="9" max="9" width="13.42578125" bestFit="1" customWidth="1"/>
    <col min="10" max="10" width="13" bestFit="1" customWidth="1"/>
    <col min="11" max="11" width="12.5703125" customWidth="1"/>
    <col min="12" max="12" width="14.85546875" customWidth="1"/>
    <col min="14" max="14" width="13.42578125" bestFit="1" customWidth="1"/>
  </cols>
  <sheetData>
    <row r="1" spans="1:12" ht="18.75">
      <c r="A1" s="154" t="s">
        <v>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2" ht="18.75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2" ht="18.75">
      <c r="A3" s="155" t="s">
        <v>119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</row>
    <row r="4" spans="1:12" ht="18.75">
      <c r="A4" s="23"/>
      <c r="B4" s="24"/>
      <c r="C4" s="24"/>
      <c r="D4" s="25"/>
      <c r="E4" s="25"/>
      <c r="F4" s="25"/>
      <c r="G4" s="25"/>
      <c r="H4" s="25"/>
      <c r="I4" s="25" t="s">
        <v>2</v>
      </c>
      <c r="J4" s="16"/>
      <c r="K4" s="16"/>
      <c r="L4" s="16"/>
    </row>
    <row r="5" spans="1:12" ht="15.75">
      <c r="A5" s="156" t="s">
        <v>111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</row>
    <row r="6" spans="1:12" ht="15.75" thickBot="1">
      <c r="A6" s="23"/>
      <c r="B6" s="24"/>
      <c r="C6" s="24"/>
      <c r="D6" s="24"/>
      <c r="E6" s="16" t="s">
        <v>3</v>
      </c>
      <c r="F6" s="16"/>
      <c r="G6" s="16"/>
      <c r="H6" s="16"/>
      <c r="I6" s="16"/>
      <c r="J6" s="16"/>
      <c r="K6" s="16"/>
      <c r="L6" s="16"/>
    </row>
    <row r="7" spans="1:12" s="6" customFormat="1" ht="44.25" thickBot="1">
      <c r="A7" s="26" t="s">
        <v>4</v>
      </c>
      <c r="B7" s="27" t="s">
        <v>5</v>
      </c>
      <c r="C7" s="27" t="s">
        <v>6</v>
      </c>
      <c r="D7" s="28" t="s">
        <v>7</v>
      </c>
      <c r="E7" s="26" t="s">
        <v>53</v>
      </c>
      <c r="F7" s="29" t="s">
        <v>54</v>
      </c>
      <c r="G7" s="26" t="s">
        <v>55</v>
      </c>
      <c r="H7" s="29" t="s">
        <v>56</v>
      </c>
      <c r="I7" s="26" t="s">
        <v>57</v>
      </c>
      <c r="J7" s="29" t="s">
        <v>58</v>
      </c>
      <c r="K7" s="26" t="s">
        <v>59</v>
      </c>
      <c r="L7" s="26" t="s">
        <v>60</v>
      </c>
    </row>
    <row r="8" spans="1:12" hidden="1">
      <c r="A8" s="30">
        <v>1</v>
      </c>
      <c r="B8" s="31">
        <v>1</v>
      </c>
      <c r="C8" s="31">
        <v>1</v>
      </c>
      <c r="D8" s="32" t="s">
        <v>9</v>
      </c>
      <c r="E8" s="33">
        <v>398460278</v>
      </c>
      <c r="F8" s="34">
        <v>12375913</v>
      </c>
      <c r="G8" s="33">
        <v>410836191</v>
      </c>
      <c r="H8" s="34">
        <v>407440328.19999999</v>
      </c>
      <c r="I8" s="33">
        <f>SUM(G8-H8)</f>
        <v>3395862.8000000119</v>
      </c>
      <c r="J8" s="34">
        <v>407391891.86000001</v>
      </c>
      <c r="K8" s="35">
        <v>48436.34</v>
      </c>
      <c r="L8" s="36"/>
    </row>
    <row r="9" spans="1:12" hidden="1">
      <c r="A9" s="30">
        <v>1</v>
      </c>
      <c r="B9" s="31">
        <v>1</v>
      </c>
      <c r="C9" s="31">
        <v>2</v>
      </c>
      <c r="D9" s="32" t="s">
        <v>10</v>
      </c>
      <c r="E9" s="37">
        <v>324000</v>
      </c>
      <c r="F9" s="38"/>
      <c r="G9" s="37">
        <v>324000</v>
      </c>
      <c r="H9" s="38">
        <v>245640</v>
      </c>
      <c r="I9" s="33">
        <f t="shared" ref="I9:I21" si="0">SUM(G9-H9)</f>
        <v>78360</v>
      </c>
      <c r="J9" s="38">
        <v>245640</v>
      </c>
      <c r="K9" s="35">
        <v>0</v>
      </c>
      <c r="L9" s="36"/>
    </row>
    <row r="10" spans="1:12" hidden="1">
      <c r="A10" s="30">
        <v>1</v>
      </c>
      <c r="B10" s="31">
        <v>2</v>
      </c>
      <c r="C10" s="31">
        <v>1</v>
      </c>
      <c r="D10" s="32" t="s">
        <v>11</v>
      </c>
      <c r="E10" s="37">
        <v>36417360</v>
      </c>
      <c r="F10" s="38">
        <v>122340</v>
      </c>
      <c r="G10" s="37">
        <v>36539700</v>
      </c>
      <c r="H10" s="38">
        <v>35803507.259999998</v>
      </c>
      <c r="I10" s="33">
        <f t="shared" si="0"/>
        <v>736192.74000000209</v>
      </c>
      <c r="J10" s="38">
        <v>35782432.579999998</v>
      </c>
      <c r="K10" s="35">
        <v>21074.68</v>
      </c>
      <c r="L10" s="36"/>
    </row>
    <row r="11" spans="1:12" hidden="1">
      <c r="A11" s="30">
        <v>1</v>
      </c>
      <c r="B11" s="31">
        <v>3</v>
      </c>
      <c r="C11" s="31">
        <v>3</v>
      </c>
      <c r="D11" s="32" t="s">
        <v>12</v>
      </c>
      <c r="E11" s="37">
        <v>0</v>
      </c>
      <c r="F11" s="38">
        <v>3183570</v>
      </c>
      <c r="G11" s="37">
        <v>3183570</v>
      </c>
      <c r="H11" s="38">
        <v>1060000</v>
      </c>
      <c r="I11" s="33">
        <f t="shared" si="0"/>
        <v>2123570</v>
      </c>
      <c r="J11" s="38">
        <v>0</v>
      </c>
      <c r="K11" s="35">
        <v>1060000</v>
      </c>
      <c r="L11" s="36"/>
    </row>
    <row r="12" spans="1:12" hidden="1">
      <c r="A12" s="30">
        <v>1</v>
      </c>
      <c r="B12" s="31">
        <v>3</v>
      </c>
      <c r="C12" s="31">
        <v>5</v>
      </c>
      <c r="D12" s="32" t="s">
        <v>13</v>
      </c>
      <c r="E12" s="37">
        <v>0</v>
      </c>
      <c r="F12" s="38">
        <v>3100000</v>
      </c>
      <c r="G12" s="37">
        <v>3100000</v>
      </c>
      <c r="H12" s="38">
        <v>3640800</v>
      </c>
      <c r="I12" s="33">
        <f t="shared" si="0"/>
        <v>-540800</v>
      </c>
      <c r="J12" s="38">
        <v>3640800</v>
      </c>
      <c r="K12" s="35">
        <v>0</v>
      </c>
      <c r="L12" s="36"/>
    </row>
    <row r="13" spans="1:12" hidden="1">
      <c r="A13" s="30">
        <v>1</v>
      </c>
      <c r="B13" s="31">
        <v>3</v>
      </c>
      <c r="C13" s="31">
        <v>7</v>
      </c>
      <c r="D13" s="32" t="s">
        <v>14</v>
      </c>
      <c r="E13" s="39">
        <v>16285416</v>
      </c>
      <c r="F13" s="40"/>
      <c r="G13" s="37">
        <v>16285416</v>
      </c>
      <c r="H13" s="40">
        <v>16287694</v>
      </c>
      <c r="I13" s="33">
        <f t="shared" si="0"/>
        <v>-2278</v>
      </c>
      <c r="J13" s="40">
        <v>16287694</v>
      </c>
      <c r="K13" s="35">
        <v>0</v>
      </c>
      <c r="L13" s="36"/>
    </row>
    <row r="14" spans="1:12" hidden="1">
      <c r="A14" s="30">
        <v>1</v>
      </c>
      <c r="B14" s="31">
        <v>3</v>
      </c>
      <c r="C14" s="31">
        <v>8</v>
      </c>
      <c r="D14" s="32" t="s">
        <v>15</v>
      </c>
      <c r="E14" s="39">
        <v>7200000</v>
      </c>
      <c r="F14" s="40">
        <v>-5504929</v>
      </c>
      <c r="G14" s="37">
        <v>1695071</v>
      </c>
      <c r="H14" s="40">
        <v>0</v>
      </c>
      <c r="I14" s="33">
        <f t="shared" si="0"/>
        <v>1695071</v>
      </c>
      <c r="J14" s="40">
        <v>0</v>
      </c>
      <c r="K14" s="35">
        <v>0</v>
      </c>
      <c r="L14" s="36"/>
    </row>
    <row r="15" spans="1:12" hidden="1">
      <c r="A15" s="30">
        <v>1</v>
      </c>
      <c r="B15" s="31">
        <v>4</v>
      </c>
      <c r="C15" s="31">
        <v>1</v>
      </c>
      <c r="D15" s="32" t="s">
        <v>16</v>
      </c>
      <c r="E15" s="39">
        <v>0</v>
      </c>
      <c r="F15" s="40">
        <v>3000000</v>
      </c>
      <c r="G15" s="37">
        <v>3000000</v>
      </c>
      <c r="H15" s="40">
        <v>2996000</v>
      </c>
      <c r="I15" s="33">
        <f t="shared" si="0"/>
        <v>4000</v>
      </c>
      <c r="J15" s="40">
        <v>0</v>
      </c>
      <c r="K15" s="35">
        <v>2996000</v>
      </c>
      <c r="L15" s="36"/>
    </row>
    <row r="16" spans="1:12" hidden="1">
      <c r="A16" s="30">
        <v>1</v>
      </c>
      <c r="B16" s="31">
        <v>8</v>
      </c>
      <c r="C16" s="31">
        <v>1</v>
      </c>
      <c r="D16" s="32" t="s">
        <v>17</v>
      </c>
      <c r="E16" s="37">
        <v>40000000</v>
      </c>
      <c r="F16" s="38"/>
      <c r="G16" s="37">
        <v>40000000</v>
      </c>
      <c r="H16" s="38">
        <v>37920440.020000003</v>
      </c>
      <c r="I16" s="33">
        <f t="shared" si="0"/>
        <v>2079559.9799999967</v>
      </c>
      <c r="J16" s="38">
        <v>37920440.020000003</v>
      </c>
      <c r="K16" s="35">
        <v>0</v>
      </c>
      <c r="L16" s="36"/>
    </row>
    <row r="17" spans="1:12" hidden="1">
      <c r="A17" s="30">
        <v>1</v>
      </c>
      <c r="B17" s="31">
        <v>8</v>
      </c>
      <c r="C17" s="31">
        <v>3</v>
      </c>
      <c r="D17" s="32" t="s">
        <v>18</v>
      </c>
      <c r="E17" s="37">
        <v>3000000</v>
      </c>
      <c r="F17" s="38">
        <v>1500000</v>
      </c>
      <c r="G17" s="37">
        <v>4500000</v>
      </c>
      <c r="H17" s="38">
        <v>4429132.97</v>
      </c>
      <c r="I17" s="33">
        <f t="shared" si="0"/>
        <v>70867.030000000261</v>
      </c>
      <c r="J17" s="38">
        <v>4429132.97</v>
      </c>
      <c r="K17" s="35">
        <v>0</v>
      </c>
      <c r="L17" s="36"/>
    </row>
    <row r="18" spans="1:12" hidden="1">
      <c r="A18" s="30">
        <v>1</v>
      </c>
      <c r="B18" s="31">
        <v>8</v>
      </c>
      <c r="C18" s="31">
        <v>4</v>
      </c>
      <c r="D18" s="32" t="s">
        <v>19</v>
      </c>
      <c r="E18" s="37">
        <v>800004</v>
      </c>
      <c r="F18" s="38"/>
      <c r="G18" s="37">
        <v>800004</v>
      </c>
      <c r="H18" s="38">
        <v>178917.39</v>
      </c>
      <c r="I18" s="33">
        <f t="shared" si="0"/>
        <v>621086.61</v>
      </c>
      <c r="J18" s="38">
        <v>178917.39</v>
      </c>
      <c r="K18" s="35">
        <v>0</v>
      </c>
      <c r="L18" s="36"/>
    </row>
    <row r="19" spans="1:12" hidden="1">
      <c r="A19" s="30">
        <v>1</v>
      </c>
      <c r="B19" s="31">
        <v>9</v>
      </c>
      <c r="C19" s="31">
        <v>1</v>
      </c>
      <c r="D19" s="32" t="s">
        <v>20</v>
      </c>
      <c r="E19" s="41">
        <v>32000000</v>
      </c>
      <c r="F19" s="42">
        <v>495923</v>
      </c>
      <c r="G19" s="37">
        <v>32495923</v>
      </c>
      <c r="H19" s="42">
        <v>31428879.079999998</v>
      </c>
      <c r="I19" s="33">
        <f t="shared" si="0"/>
        <v>1067043.9200000018</v>
      </c>
      <c r="J19" s="42">
        <v>31428879.079999998</v>
      </c>
      <c r="K19" s="35">
        <v>0</v>
      </c>
      <c r="L19" s="36"/>
    </row>
    <row r="20" spans="1:12" hidden="1">
      <c r="A20" s="30">
        <v>1</v>
      </c>
      <c r="B20" s="31">
        <v>9</v>
      </c>
      <c r="C20" s="31">
        <v>2</v>
      </c>
      <c r="D20" s="32" t="s">
        <v>21</v>
      </c>
      <c r="E20" s="41">
        <v>32634400</v>
      </c>
      <c r="F20" s="42"/>
      <c r="G20" s="37">
        <v>32634400</v>
      </c>
      <c r="H20" s="42">
        <v>31482825.82</v>
      </c>
      <c r="I20" s="33">
        <f t="shared" si="0"/>
        <v>1151574.1799999997</v>
      </c>
      <c r="J20" s="42">
        <v>31482825.82</v>
      </c>
      <c r="K20" s="35">
        <v>0</v>
      </c>
      <c r="L20" s="36"/>
    </row>
    <row r="21" spans="1:12" hidden="1">
      <c r="A21" s="30">
        <v>1</v>
      </c>
      <c r="B21" s="31">
        <v>9</v>
      </c>
      <c r="C21" s="31">
        <v>3</v>
      </c>
      <c r="D21" s="32" t="s">
        <v>22</v>
      </c>
      <c r="E21" s="41">
        <v>5220000</v>
      </c>
      <c r="F21" s="42"/>
      <c r="G21" s="37">
        <v>5220000</v>
      </c>
      <c r="H21" s="42">
        <v>5188391.09</v>
      </c>
      <c r="I21" s="33">
        <f t="shared" si="0"/>
        <v>31608.910000000149</v>
      </c>
      <c r="J21" s="42">
        <v>5188391.09</v>
      </c>
      <c r="K21" s="35">
        <v>0</v>
      </c>
      <c r="L21" s="36"/>
    </row>
    <row r="22" spans="1:12" s="6" customFormat="1" ht="21.75" customHeight="1">
      <c r="A22" s="43">
        <v>1</v>
      </c>
      <c r="B22" s="44">
        <v>1</v>
      </c>
      <c r="C22" s="44"/>
      <c r="D22" s="45" t="s">
        <v>8</v>
      </c>
      <c r="E22" s="46">
        <v>698991636</v>
      </c>
      <c r="F22" s="47">
        <v>24114372</v>
      </c>
      <c r="G22" s="46">
        <f>E22+F22</f>
        <v>723106008</v>
      </c>
      <c r="H22" s="47">
        <v>716600410.80999994</v>
      </c>
      <c r="I22" s="46">
        <f>G22-H22+4.2</f>
        <v>6505601.3900000574</v>
      </c>
      <c r="J22" s="47">
        <v>702724744.94000006</v>
      </c>
      <c r="K22" s="46">
        <f>H22-J22</f>
        <v>13875665.869999886</v>
      </c>
      <c r="L22" s="48">
        <f>SUM(H22/G22)</f>
        <v>0.99100325938655454</v>
      </c>
    </row>
    <row r="23" spans="1:12" s="6" customFormat="1" hidden="1">
      <c r="A23" s="43">
        <v>2</v>
      </c>
      <c r="B23" s="44">
        <v>1</v>
      </c>
      <c r="C23" s="44">
        <v>1</v>
      </c>
      <c r="D23" s="49" t="s">
        <v>24</v>
      </c>
      <c r="E23" s="50">
        <v>765600</v>
      </c>
      <c r="F23" s="51">
        <v>-638000</v>
      </c>
      <c r="G23" s="50">
        <v>127600</v>
      </c>
      <c r="H23" s="51">
        <v>127600</v>
      </c>
      <c r="I23" s="50">
        <v>0</v>
      </c>
      <c r="J23" s="52">
        <v>127600</v>
      </c>
      <c r="K23" s="53">
        <v>0</v>
      </c>
      <c r="L23" s="48">
        <f t="shared" ref="L23:L73" si="1">SUM(H23/G23)</f>
        <v>1</v>
      </c>
    </row>
    <row r="24" spans="1:12" s="6" customFormat="1" hidden="1">
      <c r="A24" s="43">
        <v>2</v>
      </c>
      <c r="B24" s="44">
        <v>1</v>
      </c>
      <c r="C24" s="44">
        <v>3</v>
      </c>
      <c r="D24" s="49" t="s">
        <v>25</v>
      </c>
      <c r="E24" s="50">
        <v>11490000</v>
      </c>
      <c r="F24" s="51">
        <v>-973523</v>
      </c>
      <c r="G24" s="50">
        <v>10516477</v>
      </c>
      <c r="H24" s="51">
        <v>10516476.119999999</v>
      </c>
      <c r="I24" s="50">
        <v>0.88</v>
      </c>
      <c r="J24" s="52">
        <v>10516476.119999999</v>
      </c>
      <c r="K24" s="53">
        <v>0</v>
      </c>
      <c r="L24" s="48">
        <f t="shared" si="1"/>
        <v>0.9999999163217872</v>
      </c>
    </row>
    <row r="25" spans="1:12" s="6" customFormat="1" hidden="1">
      <c r="A25" s="43"/>
      <c r="B25" s="44"/>
      <c r="C25" s="44"/>
      <c r="D25" s="49"/>
      <c r="E25" s="50"/>
      <c r="F25" s="51"/>
      <c r="G25" s="50"/>
      <c r="H25" s="51"/>
      <c r="I25" s="50"/>
      <c r="J25" s="52"/>
      <c r="K25" s="53"/>
      <c r="L25" s="48" t="e">
        <f t="shared" si="1"/>
        <v>#DIV/0!</v>
      </c>
    </row>
    <row r="26" spans="1:12" s="6" customFormat="1" hidden="1">
      <c r="A26" s="43">
        <v>2</v>
      </c>
      <c r="B26" s="44">
        <v>2</v>
      </c>
      <c r="C26" s="44">
        <v>1</v>
      </c>
      <c r="D26" s="49" t="s">
        <v>26</v>
      </c>
      <c r="E26" s="50">
        <v>14400000</v>
      </c>
      <c r="F26" s="51">
        <v>1468929</v>
      </c>
      <c r="G26" s="50">
        <v>15868929</v>
      </c>
      <c r="H26" s="51">
        <v>15563890.67</v>
      </c>
      <c r="I26" s="50">
        <v>305038.33</v>
      </c>
      <c r="J26" s="52">
        <v>15485231.390000001</v>
      </c>
      <c r="K26" s="53">
        <v>81659.28</v>
      </c>
      <c r="L26" s="48">
        <f t="shared" si="1"/>
        <v>0.98077763597026613</v>
      </c>
    </row>
    <row r="27" spans="1:12" s="6" customFormat="1" hidden="1">
      <c r="A27" s="43">
        <v>2</v>
      </c>
      <c r="B27" s="44">
        <v>2</v>
      </c>
      <c r="C27" s="44">
        <v>2</v>
      </c>
      <c r="D27" s="49" t="s">
        <v>27</v>
      </c>
      <c r="E27" s="50">
        <v>300000</v>
      </c>
      <c r="F27" s="51"/>
      <c r="G27" s="50">
        <v>300000</v>
      </c>
      <c r="H27" s="51">
        <v>382409.01</v>
      </c>
      <c r="I27" s="50">
        <v>-82409.009999999995</v>
      </c>
      <c r="J27" s="51">
        <v>382409.01</v>
      </c>
      <c r="K27" s="53">
        <v>0</v>
      </c>
      <c r="L27" s="48">
        <f t="shared" si="1"/>
        <v>1.2746967</v>
      </c>
    </row>
    <row r="28" spans="1:12" s="6" customFormat="1" hidden="1">
      <c r="A28" s="43"/>
      <c r="B28" s="44"/>
      <c r="C28" s="44"/>
      <c r="D28" s="49"/>
      <c r="E28" s="50"/>
      <c r="F28" s="51"/>
      <c r="G28" s="50"/>
      <c r="H28" s="51"/>
      <c r="I28" s="50"/>
      <c r="J28" s="52"/>
      <c r="K28" s="53"/>
      <c r="L28" s="48" t="e">
        <f t="shared" si="1"/>
        <v>#DIV/0!</v>
      </c>
    </row>
    <row r="29" spans="1:12" s="6" customFormat="1" hidden="1">
      <c r="A29" s="43">
        <v>2</v>
      </c>
      <c r="B29" s="44">
        <v>3</v>
      </c>
      <c r="C29" s="44">
        <v>1</v>
      </c>
      <c r="D29" s="49" t="s">
        <v>28</v>
      </c>
      <c r="E29" s="50">
        <v>4500000</v>
      </c>
      <c r="F29" s="51">
        <v>-4245000</v>
      </c>
      <c r="G29" s="50">
        <v>255000</v>
      </c>
      <c r="H29" s="51">
        <v>248733.31</v>
      </c>
      <c r="I29" s="50">
        <v>6266.69</v>
      </c>
      <c r="J29" s="52">
        <v>248733.31</v>
      </c>
      <c r="K29" s="53">
        <v>0</v>
      </c>
      <c r="L29" s="48">
        <f t="shared" si="1"/>
        <v>0.97542474509803923</v>
      </c>
    </row>
    <row r="30" spans="1:12" s="6" customFormat="1" hidden="1">
      <c r="A30" s="43">
        <v>2</v>
      </c>
      <c r="B30" s="44">
        <v>3</v>
      </c>
      <c r="C30" s="44">
        <v>2</v>
      </c>
      <c r="D30" s="49" t="s">
        <v>29</v>
      </c>
      <c r="E30" s="50">
        <v>800000</v>
      </c>
      <c r="F30" s="51"/>
      <c r="G30" s="50">
        <v>800000</v>
      </c>
      <c r="H30" s="51">
        <v>803969.2</v>
      </c>
      <c r="I30" s="50">
        <v>-3969.2</v>
      </c>
      <c r="J30" s="52">
        <v>803969.2</v>
      </c>
      <c r="K30" s="53">
        <v>0</v>
      </c>
      <c r="L30" s="48">
        <f t="shared" si="1"/>
        <v>1.0049614999999998</v>
      </c>
    </row>
    <row r="31" spans="1:12" s="6" customFormat="1" hidden="1">
      <c r="A31" s="43"/>
      <c r="B31" s="44"/>
      <c r="C31" s="44"/>
      <c r="D31" s="49"/>
      <c r="E31" s="50"/>
      <c r="F31" s="51"/>
      <c r="G31" s="50"/>
      <c r="H31" s="51"/>
      <c r="I31" s="50"/>
      <c r="J31" s="52"/>
      <c r="K31" s="53"/>
      <c r="L31" s="48" t="e">
        <f t="shared" si="1"/>
        <v>#DIV/0!</v>
      </c>
    </row>
    <row r="32" spans="1:12" s="6" customFormat="1" hidden="1">
      <c r="A32" s="43">
        <v>2</v>
      </c>
      <c r="B32" s="44">
        <v>6</v>
      </c>
      <c r="C32" s="44">
        <v>1</v>
      </c>
      <c r="D32" s="49" t="s">
        <v>30</v>
      </c>
      <c r="E32" s="50">
        <v>150000</v>
      </c>
      <c r="F32" s="51">
        <v>-54892</v>
      </c>
      <c r="G32" s="50">
        <v>95108</v>
      </c>
      <c r="H32" s="51">
        <v>95107.95</v>
      </c>
      <c r="I32" s="50">
        <v>0.05</v>
      </c>
      <c r="J32" s="52">
        <v>95107.95</v>
      </c>
      <c r="K32" s="53">
        <v>0</v>
      </c>
      <c r="L32" s="48">
        <f t="shared" si="1"/>
        <v>0.99999947428186897</v>
      </c>
    </row>
    <row r="33" spans="1:12" s="6" customFormat="1" hidden="1">
      <c r="A33" s="43">
        <v>2</v>
      </c>
      <c r="B33" s="44">
        <v>6</v>
      </c>
      <c r="C33" s="44">
        <v>4</v>
      </c>
      <c r="D33" s="49" t="s">
        <v>31</v>
      </c>
      <c r="E33" s="50">
        <v>4454400</v>
      </c>
      <c r="F33" s="51"/>
      <c r="G33" s="50">
        <v>4454400</v>
      </c>
      <c r="H33" s="51">
        <v>4438400</v>
      </c>
      <c r="I33" s="50">
        <v>16000</v>
      </c>
      <c r="J33" s="52">
        <v>3881600</v>
      </c>
      <c r="K33" s="53">
        <v>556800</v>
      </c>
      <c r="L33" s="48">
        <f t="shared" si="1"/>
        <v>0.99640804597701149</v>
      </c>
    </row>
    <row r="34" spans="1:12" s="6" customFormat="1" hidden="1">
      <c r="A34" s="43">
        <v>2</v>
      </c>
      <c r="B34" s="44">
        <v>6</v>
      </c>
      <c r="C34" s="44">
        <v>9</v>
      </c>
      <c r="D34" s="49" t="s">
        <v>32</v>
      </c>
      <c r="E34" s="50">
        <v>534528</v>
      </c>
      <c r="F34" s="51">
        <v>-44050</v>
      </c>
      <c r="G34" s="50">
        <v>490478</v>
      </c>
      <c r="H34" s="51">
        <v>489984</v>
      </c>
      <c r="I34" s="50">
        <v>494</v>
      </c>
      <c r="J34" s="52">
        <v>445440</v>
      </c>
      <c r="K34" s="53">
        <v>44544</v>
      </c>
      <c r="L34" s="48">
        <f t="shared" si="1"/>
        <v>0.99899281924979311</v>
      </c>
    </row>
    <row r="35" spans="1:12" s="6" customFormat="1" hidden="1">
      <c r="A35" s="43"/>
      <c r="B35" s="44"/>
      <c r="C35" s="44"/>
      <c r="D35" s="54"/>
      <c r="E35" s="55"/>
      <c r="F35" s="56"/>
      <c r="G35" s="50"/>
      <c r="H35" s="56"/>
      <c r="I35" s="50"/>
      <c r="J35" s="52"/>
      <c r="K35" s="53"/>
      <c r="L35" s="48" t="e">
        <f t="shared" si="1"/>
        <v>#DIV/0!</v>
      </c>
    </row>
    <row r="36" spans="1:12" s="6" customFormat="1" hidden="1">
      <c r="A36" s="43">
        <v>2</v>
      </c>
      <c r="B36" s="44">
        <v>7</v>
      </c>
      <c r="C36" s="44">
        <v>2</v>
      </c>
      <c r="D36" s="49" t="s">
        <v>33</v>
      </c>
      <c r="E36" s="50">
        <v>18000000</v>
      </c>
      <c r="F36" s="51">
        <v>-9640251</v>
      </c>
      <c r="G36" s="50">
        <v>8359749</v>
      </c>
      <c r="H36" s="51">
        <v>8359748.3499999996</v>
      </c>
      <c r="I36" s="50">
        <v>0.65</v>
      </c>
      <c r="J36" s="51">
        <v>8359748.3499999996</v>
      </c>
      <c r="K36" s="53">
        <v>0</v>
      </c>
      <c r="L36" s="48">
        <f t="shared" si="1"/>
        <v>0.99999992224646927</v>
      </c>
    </row>
    <row r="37" spans="1:12" s="6" customFormat="1" hidden="1">
      <c r="A37" s="43"/>
      <c r="B37" s="44"/>
      <c r="C37" s="44"/>
      <c r="D37" s="49"/>
      <c r="E37" s="55"/>
      <c r="F37" s="56"/>
      <c r="G37" s="50"/>
      <c r="H37" s="56"/>
      <c r="I37" s="50"/>
      <c r="J37" s="52"/>
      <c r="K37" s="53"/>
      <c r="L37" s="48" t="e">
        <f t="shared" si="1"/>
        <v>#DIV/0!</v>
      </c>
    </row>
    <row r="38" spans="1:12" s="6" customFormat="1" hidden="1">
      <c r="A38" s="43">
        <v>2</v>
      </c>
      <c r="B38" s="44">
        <v>8</v>
      </c>
      <c r="C38" s="44">
        <v>2</v>
      </c>
      <c r="D38" s="49" t="s">
        <v>34</v>
      </c>
      <c r="E38" s="50">
        <v>215000000</v>
      </c>
      <c r="F38" s="51">
        <v>-1605229</v>
      </c>
      <c r="G38" s="50">
        <v>213394771</v>
      </c>
      <c r="H38" s="52">
        <v>213394770.21000001</v>
      </c>
      <c r="I38" s="50">
        <v>0.79</v>
      </c>
      <c r="J38" s="52">
        <v>157671851.52000001</v>
      </c>
      <c r="K38" s="53">
        <v>55722918.689999998</v>
      </c>
      <c r="L38" s="48">
        <f t="shared" si="1"/>
        <v>0.99999999629794123</v>
      </c>
    </row>
    <row r="39" spans="1:12" s="6" customFormat="1" hidden="1">
      <c r="A39" s="43"/>
      <c r="B39" s="44"/>
      <c r="C39" s="44"/>
      <c r="D39" s="49"/>
      <c r="E39" s="55"/>
      <c r="F39" s="56"/>
      <c r="G39" s="50"/>
      <c r="H39" s="56"/>
      <c r="I39" s="50"/>
      <c r="J39" s="52"/>
      <c r="K39" s="53"/>
      <c r="L39" s="48" t="e">
        <f t="shared" si="1"/>
        <v>#DIV/0!</v>
      </c>
    </row>
    <row r="40" spans="1:12" s="6" customFormat="1" hidden="1">
      <c r="A40" s="43">
        <v>2</v>
      </c>
      <c r="B40" s="44">
        <v>9</v>
      </c>
      <c r="C40" s="44">
        <v>6</v>
      </c>
      <c r="D40" s="49" t="s">
        <v>35</v>
      </c>
      <c r="E40" s="50">
        <v>1680000</v>
      </c>
      <c r="F40" s="51">
        <v>-1600000</v>
      </c>
      <c r="G40" s="50">
        <v>80000</v>
      </c>
      <c r="H40" s="51">
        <v>0</v>
      </c>
      <c r="I40" s="50">
        <v>80000</v>
      </c>
      <c r="J40" s="52">
        <v>0</v>
      </c>
      <c r="K40" s="53">
        <v>0</v>
      </c>
      <c r="L40" s="48">
        <f t="shared" si="1"/>
        <v>0</v>
      </c>
    </row>
    <row r="41" spans="1:12" s="6" customFormat="1" hidden="1">
      <c r="A41" s="43">
        <v>2</v>
      </c>
      <c r="B41" s="44">
        <v>9</v>
      </c>
      <c r="C41" s="44">
        <v>9</v>
      </c>
      <c r="D41" s="49" t="s">
        <v>36</v>
      </c>
      <c r="E41" s="50">
        <v>0</v>
      </c>
      <c r="F41" s="51">
        <v>4920000</v>
      </c>
      <c r="G41" s="50">
        <f t="shared" ref="G41" si="2">E41+F41</f>
        <v>4920000</v>
      </c>
      <c r="H41" s="51">
        <v>5000000</v>
      </c>
      <c r="I41" s="50">
        <f t="shared" ref="I41" si="3">G41-H41</f>
        <v>-80000</v>
      </c>
      <c r="J41" s="52">
        <v>5000000</v>
      </c>
      <c r="K41" s="53">
        <f t="shared" ref="K41" si="4">H41-J41</f>
        <v>0</v>
      </c>
      <c r="L41" s="48">
        <f t="shared" si="1"/>
        <v>1.0162601626016261</v>
      </c>
    </row>
    <row r="42" spans="1:12" s="6" customFormat="1">
      <c r="A42" s="43"/>
      <c r="B42" s="44"/>
      <c r="C42" s="44"/>
      <c r="D42" s="49"/>
      <c r="E42" s="50"/>
      <c r="F42" s="51"/>
      <c r="G42" s="50"/>
      <c r="H42" s="51"/>
      <c r="I42" s="50"/>
      <c r="J42" s="52"/>
      <c r="K42" s="53"/>
      <c r="L42" s="48"/>
    </row>
    <row r="43" spans="1:12" s="6" customFormat="1">
      <c r="A43" s="43">
        <v>2</v>
      </c>
      <c r="B43" s="44">
        <v>1</v>
      </c>
      <c r="C43" s="44"/>
      <c r="D43" s="45" t="s">
        <v>23</v>
      </c>
      <c r="E43" s="46">
        <v>230291106</v>
      </c>
      <c r="F43" s="47">
        <v>151122990</v>
      </c>
      <c r="G43" s="46">
        <v>381414096</v>
      </c>
      <c r="H43" s="47">
        <v>363864198.23000002</v>
      </c>
      <c r="I43" s="46">
        <f>G43-H43</f>
        <v>17549897.769999981</v>
      </c>
      <c r="J43" s="47">
        <v>319542105.41000003</v>
      </c>
      <c r="K43" s="46">
        <f>H43-J43</f>
        <v>44322092.819999993</v>
      </c>
      <c r="L43" s="48">
        <f t="shared" si="1"/>
        <v>0.95398728585531878</v>
      </c>
    </row>
    <row r="44" spans="1:12" s="6" customFormat="1">
      <c r="A44" s="43"/>
      <c r="B44" s="44"/>
      <c r="C44" s="44"/>
      <c r="D44" s="49"/>
      <c r="E44" s="55"/>
      <c r="F44" s="56"/>
      <c r="G44" s="55"/>
      <c r="H44" s="56"/>
      <c r="I44" s="55"/>
      <c r="J44" s="52"/>
      <c r="K44" s="46"/>
      <c r="L44" s="48"/>
    </row>
    <row r="45" spans="1:12" s="6" customFormat="1" hidden="1">
      <c r="A45" s="43">
        <v>3</v>
      </c>
      <c r="B45" s="44">
        <v>1</v>
      </c>
      <c r="C45" s="44">
        <v>1</v>
      </c>
      <c r="D45" s="49" t="s">
        <v>37</v>
      </c>
      <c r="E45" s="50">
        <v>1020000</v>
      </c>
      <c r="F45" s="51">
        <v>-288615</v>
      </c>
      <c r="G45" s="50">
        <f>E45+F45</f>
        <v>731385</v>
      </c>
      <c r="H45" s="51">
        <v>731384.2</v>
      </c>
      <c r="I45" s="50">
        <f>G45-H45</f>
        <v>0.80000000004656613</v>
      </c>
      <c r="J45" s="51">
        <v>731384.2</v>
      </c>
      <c r="K45" s="46">
        <f t="shared" ref="K45:K65" si="5">H45-J45</f>
        <v>0</v>
      </c>
      <c r="L45" s="48">
        <f t="shared" si="1"/>
        <v>0.999998906184841</v>
      </c>
    </row>
    <row r="46" spans="1:12" s="6" customFormat="1" hidden="1">
      <c r="A46" s="43"/>
      <c r="B46" s="44"/>
      <c r="C46" s="44"/>
      <c r="D46" s="49"/>
      <c r="E46" s="50"/>
      <c r="F46" s="51"/>
      <c r="G46" s="50"/>
      <c r="H46" s="51"/>
      <c r="I46" s="50"/>
      <c r="J46" s="52"/>
      <c r="K46" s="46">
        <f t="shared" si="5"/>
        <v>0</v>
      </c>
      <c r="L46" s="48" t="e">
        <f t="shared" si="1"/>
        <v>#DIV/0!</v>
      </c>
    </row>
    <row r="47" spans="1:12" s="6" customFormat="1" hidden="1">
      <c r="A47" s="43">
        <v>3</v>
      </c>
      <c r="B47" s="44">
        <v>2</v>
      </c>
      <c r="C47" s="44">
        <v>2</v>
      </c>
      <c r="D47" s="49" t="s">
        <v>38</v>
      </c>
      <c r="E47" s="50">
        <v>0</v>
      </c>
      <c r="F47" s="51">
        <v>124120</v>
      </c>
      <c r="G47" s="50">
        <f t="shared" ref="G47:G64" si="6">E47+F47</f>
        <v>124120</v>
      </c>
      <c r="H47" s="51">
        <v>124120</v>
      </c>
      <c r="I47" s="50">
        <f>G47-H47</f>
        <v>0</v>
      </c>
      <c r="J47" s="52">
        <v>124120</v>
      </c>
      <c r="K47" s="46">
        <f t="shared" si="5"/>
        <v>0</v>
      </c>
      <c r="L47" s="48">
        <f t="shared" si="1"/>
        <v>1</v>
      </c>
    </row>
    <row r="48" spans="1:12" s="6" customFormat="1" hidden="1">
      <c r="A48" s="43">
        <v>3</v>
      </c>
      <c r="B48" s="44">
        <v>2</v>
      </c>
      <c r="C48" s="44">
        <v>3</v>
      </c>
      <c r="D48" s="49" t="s">
        <v>39</v>
      </c>
      <c r="E48" s="50">
        <v>5000000</v>
      </c>
      <c r="F48" s="51">
        <v>-4196480</v>
      </c>
      <c r="G48" s="50">
        <f t="shared" si="6"/>
        <v>803520</v>
      </c>
      <c r="H48" s="51">
        <v>803519.93</v>
      </c>
      <c r="I48" s="50">
        <f t="shared" ref="I48:I64" si="7">G48-H48</f>
        <v>6.9999999948777258E-2</v>
      </c>
      <c r="J48" s="52">
        <v>803519.93</v>
      </c>
      <c r="K48" s="46">
        <f t="shared" si="5"/>
        <v>0</v>
      </c>
      <c r="L48" s="48">
        <f t="shared" si="1"/>
        <v>0.99999991288331347</v>
      </c>
    </row>
    <row r="49" spans="1:12" s="6" customFormat="1" hidden="1">
      <c r="A49" s="43">
        <v>3</v>
      </c>
      <c r="B49" s="44">
        <v>2</v>
      </c>
      <c r="C49" s="44">
        <v>4</v>
      </c>
      <c r="D49" s="49" t="s">
        <v>40</v>
      </c>
      <c r="E49" s="50">
        <v>1500000</v>
      </c>
      <c r="F49" s="51">
        <v>-1314516</v>
      </c>
      <c r="G49" s="50">
        <f t="shared" si="6"/>
        <v>185484</v>
      </c>
      <c r="H49" s="51">
        <v>185484</v>
      </c>
      <c r="I49" s="50">
        <f t="shared" si="7"/>
        <v>0</v>
      </c>
      <c r="J49" s="52">
        <v>185484</v>
      </c>
      <c r="K49" s="46">
        <f t="shared" si="5"/>
        <v>0</v>
      </c>
      <c r="L49" s="48">
        <f t="shared" si="1"/>
        <v>1</v>
      </c>
    </row>
    <row r="50" spans="1:12" s="6" customFormat="1" hidden="1">
      <c r="A50" s="43"/>
      <c r="B50" s="44"/>
      <c r="C50" s="44"/>
      <c r="D50" s="56"/>
      <c r="E50" s="50"/>
      <c r="F50" s="51"/>
      <c r="G50" s="50"/>
      <c r="H50" s="51"/>
      <c r="I50" s="50"/>
      <c r="J50" s="52"/>
      <c r="K50" s="46">
        <f t="shared" si="5"/>
        <v>0</v>
      </c>
      <c r="L50" s="48" t="e">
        <f t="shared" si="1"/>
        <v>#DIV/0!</v>
      </c>
    </row>
    <row r="51" spans="1:12" s="6" customFormat="1" hidden="1">
      <c r="A51" s="43">
        <v>3</v>
      </c>
      <c r="B51" s="44">
        <v>3</v>
      </c>
      <c r="C51" s="44">
        <v>1</v>
      </c>
      <c r="D51" s="49" t="s">
        <v>41</v>
      </c>
      <c r="E51" s="50">
        <v>1150000</v>
      </c>
      <c r="F51" s="51"/>
      <c r="G51" s="50">
        <f t="shared" si="6"/>
        <v>1150000</v>
      </c>
      <c r="H51" s="51">
        <v>0</v>
      </c>
      <c r="I51" s="50">
        <f t="shared" si="7"/>
        <v>1150000</v>
      </c>
      <c r="J51" s="52">
        <v>0</v>
      </c>
      <c r="K51" s="46">
        <f t="shared" si="5"/>
        <v>0</v>
      </c>
      <c r="L51" s="48">
        <f t="shared" si="1"/>
        <v>0</v>
      </c>
    </row>
    <row r="52" spans="1:12" s="6" customFormat="1" hidden="1">
      <c r="A52" s="43">
        <v>3</v>
      </c>
      <c r="B52" s="44">
        <v>3</v>
      </c>
      <c r="C52" s="44">
        <v>2</v>
      </c>
      <c r="D52" s="49" t="s">
        <v>42</v>
      </c>
      <c r="E52" s="50">
        <v>510000</v>
      </c>
      <c r="F52" s="51"/>
      <c r="G52" s="50">
        <f t="shared" si="6"/>
        <v>510000</v>
      </c>
      <c r="H52" s="51">
        <v>1272299.6000000001</v>
      </c>
      <c r="I52" s="50">
        <f t="shared" si="7"/>
        <v>-762299.60000000009</v>
      </c>
      <c r="J52" s="51">
        <v>1272299.6000000001</v>
      </c>
      <c r="K52" s="46">
        <f t="shared" si="5"/>
        <v>0</v>
      </c>
      <c r="L52" s="48">
        <f t="shared" si="1"/>
        <v>2.494705098039216</v>
      </c>
    </row>
    <row r="53" spans="1:12" s="6" customFormat="1" hidden="1">
      <c r="A53" s="43">
        <v>3</v>
      </c>
      <c r="B53" s="44">
        <v>3</v>
      </c>
      <c r="C53" s="44">
        <v>3</v>
      </c>
      <c r="D53" s="49" t="s">
        <v>43</v>
      </c>
      <c r="E53" s="50">
        <v>230000</v>
      </c>
      <c r="F53" s="51">
        <v>-230000</v>
      </c>
      <c r="G53" s="50">
        <f t="shared" si="6"/>
        <v>0</v>
      </c>
      <c r="H53" s="51">
        <v>0</v>
      </c>
      <c r="I53" s="50">
        <f t="shared" si="7"/>
        <v>0</v>
      </c>
      <c r="J53" s="52">
        <v>0</v>
      </c>
      <c r="K53" s="46">
        <f t="shared" si="5"/>
        <v>0</v>
      </c>
      <c r="L53" s="48" t="e">
        <f t="shared" si="1"/>
        <v>#DIV/0!</v>
      </c>
    </row>
    <row r="54" spans="1:12" s="6" customFormat="1" hidden="1">
      <c r="A54" s="43"/>
      <c r="B54" s="44"/>
      <c r="C54" s="44"/>
      <c r="D54" s="49"/>
      <c r="E54" s="50"/>
      <c r="F54" s="51"/>
      <c r="G54" s="50"/>
      <c r="H54" s="51"/>
      <c r="I54" s="50"/>
      <c r="J54" s="52"/>
      <c r="K54" s="46">
        <f t="shared" si="5"/>
        <v>0</v>
      </c>
      <c r="L54" s="48" t="e">
        <f t="shared" si="1"/>
        <v>#DIV/0!</v>
      </c>
    </row>
    <row r="55" spans="1:12" s="6" customFormat="1" hidden="1">
      <c r="A55" s="43">
        <v>3</v>
      </c>
      <c r="B55" s="44">
        <v>4</v>
      </c>
      <c r="C55" s="44">
        <v>1</v>
      </c>
      <c r="D55" s="56" t="s">
        <v>44</v>
      </c>
      <c r="E55" s="50">
        <v>333120398</v>
      </c>
      <c r="F55" s="51">
        <v>-13051856</v>
      </c>
      <c r="G55" s="50">
        <f t="shared" si="6"/>
        <v>320068542</v>
      </c>
      <c r="H55" s="51">
        <v>320068541.13999999</v>
      </c>
      <c r="I55" s="50">
        <f t="shared" si="7"/>
        <v>0.86000001430511475</v>
      </c>
      <c r="J55" s="52">
        <v>313249321.66000003</v>
      </c>
      <c r="K55" s="46">
        <f t="shared" si="5"/>
        <v>6819219.4799999595</v>
      </c>
      <c r="L55" s="48">
        <f t="shared" si="1"/>
        <v>0.99999999731307543</v>
      </c>
    </row>
    <row r="56" spans="1:12" s="6" customFormat="1" hidden="1">
      <c r="A56" s="43">
        <v>3</v>
      </c>
      <c r="B56" s="44">
        <v>4</v>
      </c>
      <c r="C56" s="44">
        <v>2</v>
      </c>
      <c r="D56" s="56" t="s">
        <v>45</v>
      </c>
      <c r="E56" s="50">
        <v>4000000</v>
      </c>
      <c r="F56" s="51">
        <v>-3188000</v>
      </c>
      <c r="G56" s="50">
        <f t="shared" si="6"/>
        <v>812000</v>
      </c>
      <c r="H56" s="51">
        <v>812000</v>
      </c>
      <c r="I56" s="50">
        <f t="shared" si="7"/>
        <v>0</v>
      </c>
      <c r="J56" s="51">
        <v>812000</v>
      </c>
      <c r="K56" s="46">
        <f t="shared" si="5"/>
        <v>0</v>
      </c>
      <c r="L56" s="48">
        <f t="shared" si="1"/>
        <v>1</v>
      </c>
    </row>
    <row r="57" spans="1:12" s="6" customFormat="1" hidden="1">
      <c r="A57" s="43">
        <v>3</v>
      </c>
      <c r="B57" s="44">
        <v>4</v>
      </c>
      <c r="C57" s="44">
        <v>3</v>
      </c>
      <c r="D57" s="56" t="s">
        <v>46</v>
      </c>
      <c r="E57" s="50">
        <v>500000</v>
      </c>
      <c r="F57" s="51">
        <v>-500000</v>
      </c>
      <c r="G57" s="50">
        <f t="shared" si="6"/>
        <v>0</v>
      </c>
      <c r="H57" s="51">
        <v>0</v>
      </c>
      <c r="I57" s="50">
        <f t="shared" si="7"/>
        <v>0</v>
      </c>
      <c r="J57" s="52">
        <v>0</v>
      </c>
      <c r="K57" s="46">
        <f t="shared" si="5"/>
        <v>0</v>
      </c>
      <c r="L57" s="48" t="e">
        <f t="shared" si="1"/>
        <v>#DIV/0!</v>
      </c>
    </row>
    <row r="58" spans="1:12" s="6" customFormat="1" hidden="1">
      <c r="A58" s="43"/>
      <c r="B58" s="44"/>
      <c r="C58" s="44"/>
      <c r="D58" s="49"/>
      <c r="E58" s="55"/>
      <c r="F58" s="56"/>
      <c r="G58" s="50"/>
      <c r="H58" s="56"/>
      <c r="I58" s="50"/>
      <c r="J58" s="52"/>
      <c r="K58" s="46">
        <f t="shared" si="5"/>
        <v>0</v>
      </c>
      <c r="L58" s="48" t="e">
        <f t="shared" si="1"/>
        <v>#DIV/0!</v>
      </c>
    </row>
    <row r="59" spans="1:12" s="6" customFormat="1" hidden="1">
      <c r="A59" s="43">
        <v>3</v>
      </c>
      <c r="B59" s="44">
        <v>5</v>
      </c>
      <c r="C59" s="44">
        <v>3</v>
      </c>
      <c r="D59" s="49" t="s">
        <v>47</v>
      </c>
      <c r="E59" s="50">
        <v>35000000</v>
      </c>
      <c r="F59" s="51">
        <v>10404009</v>
      </c>
      <c r="G59" s="50">
        <f t="shared" si="6"/>
        <v>45404009</v>
      </c>
      <c r="H59" s="51">
        <v>45373294.329999998</v>
      </c>
      <c r="I59" s="50">
        <f t="shared" si="7"/>
        <v>30714.670000001788</v>
      </c>
      <c r="J59" s="52">
        <v>37164152.329999998</v>
      </c>
      <c r="K59" s="46">
        <f t="shared" si="5"/>
        <v>8209142</v>
      </c>
      <c r="L59" s="48">
        <f t="shared" si="1"/>
        <v>0.99932352515391309</v>
      </c>
    </row>
    <row r="60" spans="1:12" s="6" customFormat="1" hidden="1">
      <c r="A60" s="43"/>
      <c r="B60" s="44"/>
      <c r="C60" s="44"/>
      <c r="D60" s="49"/>
      <c r="E60" s="55"/>
      <c r="F60" s="56"/>
      <c r="G60" s="50"/>
      <c r="H60" s="56"/>
      <c r="I60" s="50"/>
      <c r="J60" s="52"/>
      <c r="K60" s="46">
        <f t="shared" si="5"/>
        <v>0</v>
      </c>
      <c r="L60" s="48" t="e">
        <f t="shared" si="1"/>
        <v>#DIV/0!</v>
      </c>
    </row>
    <row r="61" spans="1:12" s="6" customFormat="1" hidden="1">
      <c r="A61" s="43">
        <v>3</v>
      </c>
      <c r="B61" s="44">
        <v>6</v>
      </c>
      <c r="C61" s="44">
        <v>5</v>
      </c>
      <c r="D61" s="49" t="s">
        <v>48</v>
      </c>
      <c r="E61" s="50">
        <v>110000000</v>
      </c>
      <c r="F61" s="51">
        <v>-20162000</v>
      </c>
      <c r="G61" s="50">
        <f t="shared" si="6"/>
        <v>89838000</v>
      </c>
      <c r="H61" s="52">
        <v>89837580.299999997</v>
      </c>
      <c r="I61" s="50">
        <f t="shared" si="7"/>
        <v>419.70000000298023</v>
      </c>
      <c r="J61" s="52">
        <v>72005684</v>
      </c>
      <c r="K61" s="46">
        <f t="shared" si="5"/>
        <v>17831896.299999997</v>
      </c>
      <c r="L61" s="48">
        <f t="shared" si="1"/>
        <v>0.99999532825753024</v>
      </c>
    </row>
    <row r="62" spans="1:12" s="6" customFormat="1" hidden="1">
      <c r="A62" s="43"/>
      <c r="B62" s="44"/>
      <c r="C62" s="44"/>
      <c r="D62" s="49"/>
      <c r="E62" s="55"/>
      <c r="F62" s="56"/>
      <c r="G62" s="50"/>
      <c r="H62" s="56"/>
      <c r="I62" s="50"/>
      <c r="J62" s="52"/>
      <c r="K62" s="46">
        <f t="shared" si="5"/>
        <v>0</v>
      </c>
      <c r="L62" s="48" t="e">
        <f t="shared" si="1"/>
        <v>#DIV/0!</v>
      </c>
    </row>
    <row r="63" spans="1:12" s="6" customFormat="1" hidden="1">
      <c r="A63" s="43">
        <v>3</v>
      </c>
      <c r="B63" s="44">
        <v>9</v>
      </c>
      <c r="C63" s="44">
        <v>1</v>
      </c>
      <c r="D63" s="49" t="s">
        <v>49</v>
      </c>
      <c r="E63" s="50">
        <v>1000000</v>
      </c>
      <c r="F63" s="51">
        <v>-1000000</v>
      </c>
      <c r="G63" s="50">
        <f t="shared" si="6"/>
        <v>0</v>
      </c>
      <c r="H63" s="51">
        <v>0</v>
      </c>
      <c r="I63" s="50">
        <f t="shared" si="7"/>
        <v>0</v>
      </c>
      <c r="J63" s="52">
        <v>0</v>
      </c>
      <c r="K63" s="46">
        <f t="shared" si="5"/>
        <v>0</v>
      </c>
      <c r="L63" s="48" t="e">
        <f t="shared" si="1"/>
        <v>#DIV/0!</v>
      </c>
    </row>
    <row r="64" spans="1:12" s="6" customFormat="1" hidden="1">
      <c r="A64" s="43">
        <v>3</v>
      </c>
      <c r="B64" s="44">
        <v>9</v>
      </c>
      <c r="C64" s="44">
        <v>6</v>
      </c>
      <c r="D64" s="49" t="s">
        <v>50</v>
      </c>
      <c r="E64" s="50">
        <v>12000000</v>
      </c>
      <c r="F64" s="51">
        <v>-3015717</v>
      </c>
      <c r="G64" s="50">
        <f t="shared" si="6"/>
        <v>8984283</v>
      </c>
      <c r="H64" s="52">
        <v>8943642.5700000003</v>
      </c>
      <c r="I64" s="50">
        <f t="shared" si="7"/>
        <v>40640.429999999702</v>
      </c>
      <c r="J64" s="52">
        <v>8943642.5700000003</v>
      </c>
      <c r="K64" s="46">
        <f t="shared" si="5"/>
        <v>0</v>
      </c>
      <c r="L64" s="48">
        <f t="shared" si="1"/>
        <v>0.99547649712280883</v>
      </c>
    </row>
    <row r="65" spans="1:18" s="6" customFormat="1">
      <c r="A65" s="43">
        <v>3</v>
      </c>
      <c r="B65" s="44">
        <v>1</v>
      </c>
      <c r="C65" s="44"/>
      <c r="D65" s="60" t="s">
        <v>52</v>
      </c>
      <c r="E65" s="58">
        <v>426000000</v>
      </c>
      <c r="F65" s="59">
        <v>-159405767</v>
      </c>
      <c r="G65" s="58">
        <v>266594233</v>
      </c>
      <c r="H65" s="79">
        <v>260704485.06</v>
      </c>
      <c r="I65" s="58">
        <v>5889747.9400000004</v>
      </c>
      <c r="J65" s="47">
        <v>253897506.25</v>
      </c>
      <c r="K65" s="46">
        <f t="shared" si="5"/>
        <v>6806978.8100000024</v>
      </c>
      <c r="L65" s="48">
        <f t="shared" si="1"/>
        <v>0.97790744430694421</v>
      </c>
    </row>
    <row r="66" spans="1:18" s="6" customFormat="1">
      <c r="A66" s="43"/>
      <c r="B66" s="44"/>
      <c r="C66" s="44"/>
      <c r="D66" s="57"/>
      <c r="E66" s="58"/>
      <c r="F66" s="59"/>
      <c r="G66" s="58"/>
      <c r="H66" s="59"/>
      <c r="I66" s="58"/>
      <c r="J66" s="47"/>
      <c r="K66" s="46"/>
      <c r="L66" s="48"/>
    </row>
    <row r="67" spans="1:18" s="6" customFormat="1">
      <c r="A67" s="43">
        <v>4</v>
      </c>
      <c r="B67" s="44"/>
      <c r="C67" s="44"/>
      <c r="D67" s="60" t="s">
        <v>85</v>
      </c>
      <c r="E67" s="58">
        <v>0</v>
      </c>
      <c r="F67" s="59">
        <v>352370</v>
      </c>
      <c r="G67" s="58">
        <v>352370</v>
      </c>
      <c r="H67" s="59">
        <v>352370</v>
      </c>
      <c r="I67" s="58">
        <v>0</v>
      </c>
      <c r="J67" s="47">
        <v>352370</v>
      </c>
      <c r="K67" s="46">
        <f t="shared" ref="K67" si="8">H67-J67</f>
        <v>0</v>
      </c>
      <c r="L67" s="48">
        <f t="shared" si="1"/>
        <v>1</v>
      </c>
    </row>
    <row r="68" spans="1:18" s="6" customFormat="1">
      <c r="A68" s="43"/>
      <c r="B68" s="44"/>
      <c r="C68" s="44"/>
      <c r="D68" s="57"/>
      <c r="E68" s="58"/>
      <c r="F68" s="59"/>
      <c r="G68" s="58"/>
      <c r="H68" s="59"/>
      <c r="I68" s="58"/>
      <c r="J68" s="47"/>
      <c r="K68" s="46"/>
      <c r="L68" s="48"/>
    </row>
    <row r="69" spans="1:18" s="6" customFormat="1">
      <c r="A69" s="43">
        <v>6</v>
      </c>
      <c r="B69" s="44"/>
      <c r="C69" s="44"/>
      <c r="D69" s="60" t="s">
        <v>86</v>
      </c>
      <c r="E69" s="58">
        <v>306200000</v>
      </c>
      <c r="F69" s="59">
        <v>11926275</v>
      </c>
      <c r="G69" s="58">
        <v>318126275</v>
      </c>
      <c r="H69" s="59">
        <v>316902468.06999999</v>
      </c>
      <c r="I69" s="58">
        <v>1086926.93</v>
      </c>
      <c r="J69" s="47">
        <v>256293618.31</v>
      </c>
      <c r="K69" s="46">
        <f>H69-J69</f>
        <v>60608849.75999999</v>
      </c>
      <c r="L69" s="48">
        <f t="shared" si="1"/>
        <v>0.99615307811340004</v>
      </c>
    </row>
    <row r="70" spans="1:18" s="6" customFormat="1">
      <c r="A70" s="43"/>
      <c r="B70" s="44"/>
      <c r="C70" s="44"/>
      <c r="D70" s="60"/>
      <c r="E70" s="58"/>
      <c r="F70" s="59"/>
      <c r="G70" s="58"/>
      <c r="H70" s="59"/>
      <c r="I70" s="58"/>
      <c r="J70" s="47"/>
      <c r="K70" s="46"/>
      <c r="L70" s="48"/>
    </row>
    <row r="71" spans="1:18" s="6" customFormat="1">
      <c r="A71" s="43">
        <v>7</v>
      </c>
      <c r="B71" s="44"/>
      <c r="C71" s="44"/>
      <c r="D71" s="60" t="s">
        <v>112</v>
      </c>
      <c r="E71" s="58">
        <v>0</v>
      </c>
      <c r="F71" s="59">
        <v>21889760</v>
      </c>
      <c r="G71" s="58">
        <v>21889760</v>
      </c>
      <c r="H71" s="59">
        <v>21450751.09</v>
      </c>
      <c r="I71" s="58">
        <v>439008.91</v>
      </c>
      <c r="J71" s="47">
        <v>20957354.899999999</v>
      </c>
      <c r="K71" s="46">
        <f>H71-J71</f>
        <v>493396.19000000134</v>
      </c>
      <c r="L71" s="48">
        <f t="shared" si="1"/>
        <v>0.97994455352639775</v>
      </c>
    </row>
    <row r="72" spans="1:18" s="6" customFormat="1">
      <c r="A72" s="43"/>
      <c r="B72" s="44"/>
      <c r="C72" s="44"/>
      <c r="D72" s="60"/>
      <c r="E72" s="58"/>
      <c r="F72" s="59"/>
      <c r="G72" s="58"/>
      <c r="H72" s="59"/>
      <c r="I72" s="58"/>
      <c r="J72" s="47"/>
      <c r="K72" s="46"/>
      <c r="L72" s="48"/>
    </row>
    <row r="73" spans="1:18" s="6" customFormat="1">
      <c r="A73" s="43" t="s">
        <v>113</v>
      </c>
      <c r="B73" s="44"/>
      <c r="C73" s="44"/>
      <c r="D73" s="60" t="s">
        <v>101</v>
      </c>
      <c r="E73" s="58">
        <v>0</v>
      </c>
      <c r="F73" s="59">
        <v>200000000</v>
      </c>
      <c r="G73" s="58">
        <v>200000000</v>
      </c>
      <c r="H73" s="59">
        <v>199688270.06</v>
      </c>
      <c r="I73" s="78" t="s">
        <v>114</v>
      </c>
      <c r="J73" s="47">
        <v>199688270.06</v>
      </c>
      <c r="K73" s="46">
        <f t="shared" ref="K73" si="9">H73-J73</f>
        <v>0</v>
      </c>
      <c r="L73" s="48">
        <f t="shared" si="1"/>
        <v>0.99844135030000003</v>
      </c>
    </row>
    <row r="74" spans="1:18" s="6" customFormat="1" ht="15.75" thickBot="1">
      <c r="A74" s="61"/>
      <c r="B74" s="23"/>
      <c r="C74" s="23"/>
      <c r="D74" s="23"/>
      <c r="E74" s="61"/>
      <c r="F74" s="23"/>
      <c r="G74" s="61"/>
      <c r="H74" s="23"/>
      <c r="I74" s="61"/>
      <c r="J74" s="24"/>
      <c r="K74" s="62"/>
      <c r="L74" s="48"/>
    </row>
    <row r="75" spans="1:18" s="6" customFormat="1" ht="15.75" thickBot="1">
      <c r="A75" s="63"/>
      <c r="B75" s="64"/>
      <c r="C75" s="64"/>
      <c r="D75" s="65" t="s">
        <v>51</v>
      </c>
      <c r="E75" s="67">
        <f>E22+E43+E65+E67+E69+E71+E73</f>
        <v>1661482742</v>
      </c>
      <c r="F75" s="68">
        <f>F22+F43+F65+F67+F69+F71+F73</f>
        <v>250000000</v>
      </c>
      <c r="G75" s="67">
        <f>G22+G43+G65+G67+G69+G71+G73</f>
        <v>1911482742</v>
      </c>
      <c r="H75" s="68">
        <f>H22+H43+H65+H67+H69+H71+H73</f>
        <v>1879562953.3199997</v>
      </c>
      <c r="I75" s="67">
        <f>SUM(I22:I74)</f>
        <v>32172083.05000006</v>
      </c>
      <c r="J75" s="68">
        <f>J22+J43+J65+J67+J69+J71+J73</f>
        <v>1753455969.8700001</v>
      </c>
      <c r="K75" s="67">
        <f>K22+K43+K65+K67+K69+K71+K73</f>
        <v>126106983.44999987</v>
      </c>
      <c r="L75" s="66">
        <f>SUM(H75/G75)</f>
        <v>0.98330103224128385</v>
      </c>
    </row>
    <row r="76" spans="1:18" s="6" customFormat="1">
      <c r="N76" s="58"/>
    </row>
    <row r="77" spans="1:18">
      <c r="E77" s="5"/>
      <c r="I77" s="5"/>
      <c r="K77" s="8"/>
      <c r="L77" t="s">
        <v>2</v>
      </c>
      <c r="N77" s="79"/>
    </row>
    <row r="78" spans="1:18" ht="18.75">
      <c r="G78" s="23"/>
      <c r="H78" s="24"/>
      <c r="I78" s="24"/>
      <c r="J78" s="25"/>
      <c r="K78" s="25"/>
      <c r="L78" s="25"/>
      <c r="M78" s="25"/>
      <c r="N78" s="80"/>
      <c r="O78" s="25"/>
      <c r="P78" s="16"/>
      <c r="Q78" s="16"/>
      <c r="R78" s="16"/>
    </row>
    <row r="79" spans="1:18">
      <c r="K79" s="8"/>
      <c r="O79" s="5"/>
    </row>
    <row r="80" spans="1:18">
      <c r="G80" s="81"/>
      <c r="H80" s="81"/>
      <c r="I80" s="59"/>
      <c r="K80" s="8"/>
    </row>
    <row r="81" spans="7:14">
      <c r="G81" s="59"/>
      <c r="H81" s="81"/>
      <c r="I81" s="79"/>
      <c r="K81" s="8"/>
      <c r="N81" s="5"/>
    </row>
    <row r="82" spans="7:14">
      <c r="G82" s="79"/>
      <c r="H82" s="81"/>
      <c r="I82" s="82"/>
      <c r="K82" s="8"/>
    </row>
    <row r="83" spans="7:14">
      <c r="G83" s="82"/>
      <c r="H83" s="81"/>
      <c r="I83" s="81"/>
      <c r="K83" s="77"/>
    </row>
    <row r="86" spans="7:14">
      <c r="K86" s="8"/>
    </row>
    <row r="87" spans="7:14">
      <c r="K87" s="8"/>
    </row>
    <row r="88" spans="7:14">
      <c r="K88" s="8"/>
    </row>
  </sheetData>
  <mergeCells count="3">
    <mergeCell ref="A1:L1"/>
    <mergeCell ref="A3:L3"/>
    <mergeCell ref="A5:L5"/>
  </mergeCells>
  <pageMargins left="0.31" right="0.2" top="1.06" bottom="0.74803149606299213" header="0.31496062992125984" footer="0.31496062992125984"/>
  <pageSetup orientation="landscape" r:id="rId1"/>
  <headerFooter>
    <oddFooter>&amp;CPreparado por: Ana Ma. De Los Santos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I6" sqref="I6"/>
    </sheetView>
  </sheetViews>
  <sheetFormatPr baseColWidth="10" defaultRowHeight="15"/>
  <cols>
    <col min="1" max="1" width="10.140625" customWidth="1"/>
    <col min="2" max="2" width="14.140625" bestFit="1" customWidth="1"/>
    <col min="3" max="3" width="11.42578125" customWidth="1"/>
  </cols>
  <sheetData>
    <row r="1" spans="1:6" ht="18">
      <c r="A1" s="157" t="s">
        <v>81</v>
      </c>
      <c r="B1" s="157"/>
      <c r="C1" s="157"/>
      <c r="D1" s="157"/>
      <c r="E1" s="157"/>
      <c r="F1" s="157"/>
    </row>
    <row r="2" spans="1:6">
      <c r="A2" s="11"/>
      <c r="B2" s="11"/>
      <c r="C2" s="11"/>
      <c r="D2" s="11"/>
      <c r="E2" s="11"/>
      <c r="F2" s="11"/>
    </row>
    <row r="4" spans="1:6">
      <c r="B4" s="10" t="s">
        <v>80</v>
      </c>
    </row>
    <row r="5" spans="1:6">
      <c r="A5" t="s">
        <v>75</v>
      </c>
      <c r="B5" s="8">
        <v>92559403.680000007</v>
      </c>
    </row>
    <row r="6" spans="1:6">
      <c r="A6" t="s">
        <v>76</v>
      </c>
      <c r="B6" s="8">
        <v>82048059.569999993</v>
      </c>
    </row>
    <row r="7" spans="1:6">
      <c r="A7" t="s">
        <v>92</v>
      </c>
      <c r="B7" s="8">
        <v>2566498</v>
      </c>
    </row>
    <row r="8" spans="1:6">
      <c r="A8" t="s">
        <v>77</v>
      </c>
      <c r="B8" s="8">
        <v>36966310.950000003</v>
      </c>
    </row>
    <row r="9" spans="1:6">
      <c r="A9" t="s">
        <v>92</v>
      </c>
      <c r="B9" s="8">
        <v>2566498</v>
      </c>
    </row>
    <row r="11" spans="1:6">
      <c r="E11" t="s">
        <v>2</v>
      </c>
    </row>
  </sheetData>
  <mergeCells count="1">
    <mergeCell ref="A1:F1"/>
  </mergeCells>
  <pageMargins left="0.77" right="0.7" top="0.9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J33" sqref="J32:J33"/>
    </sheetView>
  </sheetViews>
  <sheetFormatPr baseColWidth="10" defaultRowHeight="15"/>
  <cols>
    <col min="1" max="1" width="10.140625" customWidth="1"/>
    <col min="2" max="2" width="14.140625" bestFit="1" customWidth="1"/>
    <col min="3" max="3" width="11.42578125" customWidth="1"/>
  </cols>
  <sheetData>
    <row r="1" spans="1:6" ht="18">
      <c r="A1" s="157" t="s">
        <v>82</v>
      </c>
      <c r="B1" s="157"/>
      <c r="C1" s="157"/>
      <c r="D1" s="157"/>
      <c r="E1" s="157"/>
      <c r="F1" s="157"/>
    </row>
    <row r="2" spans="1:6">
      <c r="A2" s="11"/>
      <c r="B2" s="11"/>
      <c r="C2" s="11"/>
      <c r="D2" s="11"/>
      <c r="E2" s="11"/>
      <c r="F2" s="11"/>
    </row>
    <row r="4" spans="1:6">
      <c r="B4" s="10" t="s">
        <v>79</v>
      </c>
    </row>
    <row r="5" spans="1:6">
      <c r="A5" t="s">
        <v>75</v>
      </c>
      <c r="B5" s="8">
        <v>48170005.07</v>
      </c>
    </row>
    <row r="6" spans="1:6">
      <c r="A6" t="s">
        <v>76</v>
      </c>
      <c r="B6" s="8">
        <v>16640603.300000001</v>
      </c>
    </row>
    <row r="7" spans="1:6">
      <c r="A7" t="s">
        <v>77</v>
      </c>
      <c r="B7" s="8">
        <v>34352793.509999998</v>
      </c>
    </row>
    <row r="8" spans="1:6">
      <c r="B8" s="8"/>
    </row>
    <row r="10" spans="1:6">
      <c r="E10" t="s">
        <v>2</v>
      </c>
    </row>
  </sheetData>
  <mergeCells count="1">
    <mergeCell ref="A1:F1"/>
  </mergeCells>
  <pageMargins left="0.81" right="0.7" top="1.0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10"/>
  <sheetViews>
    <sheetView workbookViewId="0">
      <selection activeCell="H4" sqref="H4"/>
    </sheetView>
  </sheetViews>
  <sheetFormatPr baseColWidth="10" defaultRowHeight="15"/>
  <cols>
    <col min="1" max="1" width="10.140625" customWidth="1"/>
    <col min="2" max="2" width="15.140625" bestFit="1" customWidth="1"/>
    <col min="3" max="4" width="14.140625" bestFit="1" customWidth="1"/>
    <col min="5" max="5" width="11.42578125" customWidth="1"/>
  </cols>
  <sheetData>
    <row r="1" spans="1:7" ht="18">
      <c r="A1" s="157" t="s">
        <v>84</v>
      </c>
      <c r="B1" s="157"/>
      <c r="C1" s="157"/>
      <c r="D1" s="157"/>
      <c r="E1" s="157"/>
      <c r="F1" s="157"/>
      <c r="G1" s="157"/>
    </row>
    <row r="2" spans="1:7" ht="18">
      <c r="A2" s="12"/>
      <c r="B2" s="12"/>
      <c r="C2" s="12"/>
      <c r="D2" s="12"/>
      <c r="E2" s="12"/>
      <c r="F2" s="12"/>
      <c r="G2" s="12"/>
    </row>
    <row r="4" spans="1:7">
      <c r="B4" s="10" t="s">
        <v>78</v>
      </c>
      <c r="C4" s="10" t="s">
        <v>79</v>
      </c>
      <c r="D4" s="10" t="s">
        <v>80</v>
      </c>
    </row>
    <row r="5" spans="1:7">
      <c r="A5" t="s">
        <v>75</v>
      </c>
      <c r="B5" s="8">
        <v>48137060.549999997</v>
      </c>
      <c r="C5" s="8">
        <v>48170005.07</v>
      </c>
      <c r="D5" s="8">
        <v>92559403.680000007</v>
      </c>
    </row>
    <row r="6" spans="1:7">
      <c r="A6" t="s">
        <v>76</v>
      </c>
      <c r="B6" s="8">
        <v>13931954.140000001</v>
      </c>
      <c r="C6" s="8">
        <v>16640603.300000001</v>
      </c>
      <c r="D6" s="8">
        <v>82048059.569999993</v>
      </c>
    </row>
    <row r="7" spans="1:7">
      <c r="A7" t="s">
        <v>77</v>
      </c>
      <c r="B7" s="8">
        <v>13239969.550000001</v>
      </c>
      <c r="C7" s="8">
        <v>34352793.509999998</v>
      </c>
      <c r="D7" s="8">
        <v>36966310.950000003</v>
      </c>
    </row>
    <row r="8" spans="1:7">
      <c r="B8" s="8"/>
      <c r="C8" s="8"/>
      <c r="D8" s="8"/>
    </row>
    <row r="10" spans="1:7">
      <c r="G10" t="s">
        <v>2</v>
      </c>
    </row>
  </sheetData>
  <mergeCells count="1">
    <mergeCell ref="A1:G1"/>
  </mergeCells>
  <pageMargins left="0.75" right="0.7" top="0.97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G25" sqref="G25"/>
    </sheetView>
  </sheetViews>
  <sheetFormatPr baseColWidth="10" defaultRowHeight="15"/>
  <cols>
    <col min="1" max="1" width="10.140625" customWidth="1"/>
    <col min="2" max="2" width="15.140625" bestFit="1" customWidth="1"/>
    <col min="3" max="3" width="11.42578125" customWidth="1"/>
  </cols>
  <sheetData>
    <row r="1" spans="1:6" ht="18">
      <c r="A1" s="157" t="s">
        <v>83</v>
      </c>
      <c r="B1" s="157"/>
      <c r="C1" s="157"/>
      <c r="D1" s="157"/>
      <c r="E1" s="157"/>
      <c r="F1" s="157"/>
    </row>
    <row r="2" spans="1:6" ht="18">
      <c r="A2" s="12"/>
      <c r="B2" s="12"/>
      <c r="C2" s="12"/>
      <c r="D2" s="12"/>
      <c r="E2" s="12"/>
      <c r="F2" s="12"/>
    </row>
    <row r="4" spans="1:6">
      <c r="B4" s="10" t="s">
        <v>78</v>
      </c>
    </row>
    <row r="5" spans="1:6">
      <c r="A5" t="s">
        <v>75</v>
      </c>
      <c r="B5" s="8">
        <v>48137060.549999997</v>
      </c>
    </row>
    <row r="6" spans="1:6">
      <c r="A6" t="s">
        <v>76</v>
      </c>
      <c r="B6" s="8">
        <v>13931954.140000001</v>
      </c>
    </row>
    <row r="7" spans="1:6">
      <c r="A7" t="s">
        <v>77</v>
      </c>
      <c r="B7" s="8">
        <v>13239969.550000001</v>
      </c>
    </row>
    <row r="8" spans="1:6">
      <c r="B8" s="8"/>
    </row>
    <row r="10" spans="1:6">
      <c r="E10" t="s">
        <v>2</v>
      </c>
    </row>
  </sheetData>
  <mergeCells count="1">
    <mergeCell ref="A1:F1"/>
  </mergeCells>
  <pageMargins left="0.91" right="0.7" top="1.01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T90"/>
  <sheetViews>
    <sheetView topLeftCell="A7" workbookViewId="0">
      <selection activeCell="P68" sqref="P68"/>
    </sheetView>
  </sheetViews>
  <sheetFormatPr baseColWidth="10" defaultRowHeight="15"/>
  <cols>
    <col min="1" max="1" width="5" customWidth="1"/>
    <col min="2" max="2" width="3.140625" hidden="1" customWidth="1"/>
    <col min="3" max="3" width="3.85546875" hidden="1" customWidth="1"/>
    <col min="4" max="4" width="14" customWidth="1"/>
    <col min="5" max="5" width="14.7109375" bestFit="1" customWidth="1"/>
    <col min="6" max="6" width="13.42578125" customWidth="1"/>
    <col min="7" max="7" width="14.42578125" customWidth="1"/>
    <col min="8" max="8" width="13.28515625" bestFit="1" customWidth="1"/>
    <col min="9" max="9" width="14.7109375" hidden="1" customWidth="1"/>
    <col min="10" max="10" width="14.7109375" bestFit="1" customWidth="1"/>
    <col min="11" max="11" width="13.28515625" bestFit="1" customWidth="1"/>
    <col min="12" max="12" width="14.5703125" customWidth="1"/>
    <col min="13" max="13" width="12.28515625" bestFit="1" customWidth="1"/>
    <col min="14" max="14" width="9.28515625" customWidth="1"/>
    <col min="16" max="16" width="13.42578125" bestFit="1" customWidth="1"/>
  </cols>
  <sheetData>
    <row r="1" spans="1:15" ht="18.75">
      <c r="A1" s="145" t="s">
        <v>1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5" ht="18.7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</row>
    <row r="3" spans="1:15" ht="18.75">
      <c r="A3" s="146" t="s">
        <v>122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</row>
    <row r="4" spans="1:15" ht="18.75">
      <c r="A4" s="23"/>
      <c r="B4" s="24"/>
      <c r="C4" s="24"/>
      <c r="D4" s="25"/>
      <c r="E4" s="25"/>
      <c r="F4" s="25"/>
      <c r="G4" s="25"/>
      <c r="H4" s="25"/>
      <c r="I4" s="25"/>
      <c r="J4" s="25"/>
      <c r="K4" s="25" t="s">
        <v>2</v>
      </c>
      <c r="L4" s="16"/>
      <c r="M4" s="16"/>
      <c r="N4" s="16"/>
    </row>
    <row r="5" spans="1:15" ht="15.75">
      <c r="A5" s="147" t="s">
        <v>139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</row>
    <row r="6" spans="1:15" ht="15.75">
      <c r="A6" s="137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</row>
    <row r="7" spans="1:15" ht="15.75">
      <c r="A7" s="147" t="s">
        <v>95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</row>
    <row r="8" spans="1:15" ht="17.25" customHeight="1" thickBot="1">
      <c r="A8" s="23"/>
      <c r="B8" s="24"/>
      <c r="C8" s="24"/>
      <c r="D8" s="24"/>
      <c r="E8" s="16" t="s">
        <v>3</v>
      </c>
      <c r="F8" s="16"/>
      <c r="G8" s="16"/>
      <c r="H8" s="16"/>
      <c r="I8" s="16"/>
      <c r="J8" s="16"/>
      <c r="K8" s="16"/>
      <c r="L8" s="16"/>
      <c r="M8" s="16"/>
      <c r="N8" s="16"/>
    </row>
    <row r="9" spans="1:15" s="6" customFormat="1" ht="57.75" customHeight="1" thickBot="1">
      <c r="A9" s="108" t="s">
        <v>4</v>
      </c>
      <c r="B9" s="104" t="s">
        <v>5</v>
      </c>
      <c r="C9" s="104" t="s">
        <v>6</v>
      </c>
      <c r="D9" s="108" t="s">
        <v>7</v>
      </c>
      <c r="E9" s="108" t="s">
        <v>125</v>
      </c>
      <c r="F9" s="108" t="s">
        <v>126</v>
      </c>
      <c r="G9" s="108" t="s">
        <v>127</v>
      </c>
      <c r="H9" s="108" t="s">
        <v>133</v>
      </c>
      <c r="I9" s="130" t="s">
        <v>134</v>
      </c>
      <c r="J9" s="108" t="s">
        <v>128</v>
      </c>
      <c r="K9" s="108" t="s">
        <v>129</v>
      </c>
      <c r="L9" s="108" t="s">
        <v>130</v>
      </c>
      <c r="M9" s="108" t="s">
        <v>131</v>
      </c>
      <c r="N9" s="108" t="s">
        <v>132</v>
      </c>
      <c r="O9" s="140"/>
    </row>
    <row r="10" spans="1:15" ht="15.75" hidden="1" thickBot="1">
      <c r="A10" s="30">
        <v>1</v>
      </c>
      <c r="B10" s="31">
        <v>1</v>
      </c>
      <c r="C10" s="31">
        <v>1</v>
      </c>
      <c r="D10" s="32" t="s">
        <v>9</v>
      </c>
      <c r="E10" s="33">
        <v>398460278</v>
      </c>
      <c r="F10" s="34">
        <v>12375913</v>
      </c>
      <c r="G10" s="33">
        <v>410836191</v>
      </c>
      <c r="H10" s="34"/>
      <c r="I10" s="34"/>
      <c r="J10" s="34">
        <v>407440328.19999999</v>
      </c>
      <c r="K10" s="33">
        <f>SUM(G10-J10)</f>
        <v>3395862.8000000119</v>
      </c>
      <c r="L10" s="34">
        <v>407391891.86000001</v>
      </c>
      <c r="M10" s="35">
        <v>48436.34</v>
      </c>
      <c r="N10" s="36"/>
    </row>
    <row r="11" spans="1:15" ht="15.75" hidden="1" thickBot="1">
      <c r="A11" s="30">
        <v>1</v>
      </c>
      <c r="B11" s="31">
        <v>1</v>
      </c>
      <c r="C11" s="31">
        <v>2</v>
      </c>
      <c r="D11" s="32" t="s">
        <v>10</v>
      </c>
      <c r="E11" s="37">
        <v>324000</v>
      </c>
      <c r="F11" s="38"/>
      <c r="G11" s="37">
        <v>324000</v>
      </c>
      <c r="H11" s="38"/>
      <c r="I11" s="38"/>
      <c r="J11" s="38">
        <v>245640</v>
      </c>
      <c r="K11" s="33">
        <f t="shared" ref="K11:K23" si="0">SUM(G11-J11)</f>
        <v>78360</v>
      </c>
      <c r="L11" s="38">
        <v>245640</v>
      </c>
      <c r="M11" s="35">
        <v>0</v>
      </c>
      <c r="N11" s="36"/>
    </row>
    <row r="12" spans="1:15" ht="15.75" hidden="1" thickBot="1">
      <c r="A12" s="30">
        <v>1</v>
      </c>
      <c r="B12" s="31">
        <v>2</v>
      </c>
      <c r="C12" s="31">
        <v>1</v>
      </c>
      <c r="D12" s="32" t="s">
        <v>11</v>
      </c>
      <c r="E12" s="37">
        <v>36417360</v>
      </c>
      <c r="F12" s="38">
        <v>122340</v>
      </c>
      <c r="G12" s="37">
        <v>36539700</v>
      </c>
      <c r="H12" s="38"/>
      <c r="I12" s="38"/>
      <c r="J12" s="38">
        <v>35803507.259999998</v>
      </c>
      <c r="K12" s="33">
        <f t="shared" si="0"/>
        <v>736192.74000000209</v>
      </c>
      <c r="L12" s="38">
        <v>35782432.579999998</v>
      </c>
      <c r="M12" s="35">
        <v>21074.68</v>
      </c>
      <c r="N12" s="36"/>
    </row>
    <row r="13" spans="1:15" ht="15.75" hidden="1" thickBot="1">
      <c r="A13" s="30">
        <v>1</v>
      </c>
      <c r="B13" s="31">
        <v>3</v>
      </c>
      <c r="C13" s="31">
        <v>3</v>
      </c>
      <c r="D13" s="32" t="s">
        <v>12</v>
      </c>
      <c r="E13" s="37">
        <v>0</v>
      </c>
      <c r="F13" s="38">
        <v>3183570</v>
      </c>
      <c r="G13" s="37">
        <v>3183570</v>
      </c>
      <c r="H13" s="38"/>
      <c r="I13" s="38"/>
      <c r="J13" s="38">
        <v>1060000</v>
      </c>
      <c r="K13" s="33">
        <f t="shared" si="0"/>
        <v>2123570</v>
      </c>
      <c r="L13" s="38">
        <v>0</v>
      </c>
      <c r="M13" s="35">
        <v>1060000</v>
      </c>
      <c r="N13" s="36"/>
    </row>
    <row r="14" spans="1:15" ht="15.75" hidden="1" thickBot="1">
      <c r="A14" s="30">
        <v>1</v>
      </c>
      <c r="B14" s="31">
        <v>3</v>
      </c>
      <c r="C14" s="31">
        <v>5</v>
      </c>
      <c r="D14" s="32" t="s">
        <v>13</v>
      </c>
      <c r="E14" s="37">
        <v>0</v>
      </c>
      <c r="F14" s="38">
        <v>3100000</v>
      </c>
      <c r="G14" s="37">
        <v>3100000</v>
      </c>
      <c r="H14" s="38"/>
      <c r="I14" s="38"/>
      <c r="J14" s="38">
        <v>3640800</v>
      </c>
      <c r="K14" s="33">
        <f t="shared" si="0"/>
        <v>-540800</v>
      </c>
      <c r="L14" s="38">
        <v>3640800</v>
      </c>
      <c r="M14" s="35">
        <v>0</v>
      </c>
      <c r="N14" s="36"/>
    </row>
    <row r="15" spans="1:15" ht="15.75" hidden="1" thickBot="1">
      <c r="A15" s="30">
        <v>1</v>
      </c>
      <c r="B15" s="31">
        <v>3</v>
      </c>
      <c r="C15" s="31">
        <v>7</v>
      </c>
      <c r="D15" s="32" t="s">
        <v>14</v>
      </c>
      <c r="E15" s="39">
        <v>16285416</v>
      </c>
      <c r="F15" s="40"/>
      <c r="G15" s="37">
        <v>16285416</v>
      </c>
      <c r="H15" s="38"/>
      <c r="I15" s="38"/>
      <c r="J15" s="40">
        <v>16287694</v>
      </c>
      <c r="K15" s="33">
        <f t="shared" si="0"/>
        <v>-2278</v>
      </c>
      <c r="L15" s="40">
        <v>16287694</v>
      </c>
      <c r="M15" s="35">
        <v>0</v>
      </c>
      <c r="N15" s="36"/>
    </row>
    <row r="16" spans="1:15" ht="15.75" hidden="1" thickBot="1">
      <c r="A16" s="30">
        <v>1</v>
      </c>
      <c r="B16" s="31">
        <v>3</v>
      </c>
      <c r="C16" s="31">
        <v>8</v>
      </c>
      <c r="D16" s="32" t="s">
        <v>15</v>
      </c>
      <c r="E16" s="39">
        <v>7200000</v>
      </c>
      <c r="F16" s="40">
        <v>-5504929</v>
      </c>
      <c r="G16" s="37">
        <v>1695071</v>
      </c>
      <c r="H16" s="38"/>
      <c r="I16" s="38"/>
      <c r="J16" s="40">
        <v>0</v>
      </c>
      <c r="K16" s="33">
        <f t="shared" si="0"/>
        <v>1695071</v>
      </c>
      <c r="L16" s="40">
        <v>0</v>
      </c>
      <c r="M16" s="35">
        <v>0</v>
      </c>
      <c r="N16" s="36"/>
    </row>
    <row r="17" spans="1:14" ht="15.75" hidden="1" thickBot="1">
      <c r="A17" s="30">
        <v>1</v>
      </c>
      <c r="B17" s="31">
        <v>4</v>
      </c>
      <c r="C17" s="31">
        <v>1</v>
      </c>
      <c r="D17" s="32" t="s">
        <v>16</v>
      </c>
      <c r="E17" s="39">
        <v>0</v>
      </c>
      <c r="F17" s="40">
        <v>3000000</v>
      </c>
      <c r="G17" s="37">
        <v>3000000</v>
      </c>
      <c r="H17" s="38"/>
      <c r="I17" s="38"/>
      <c r="J17" s="40">
        <v>2996000</v>
      </c>
      <c r="K17" s="33">
        <f t="shared" si="0"/>
        <v>4000</v>
      </c>
      <c r="L17" s="40">
        <v>0</v>
      </c>
      <c r="M17" s="35">
        <v>2996000</v>
      </c>
      <c r="N17" s="36"/>
    </row>
    <row r="18" spans="1:14" ht="15.75" hidden="1" thickBot="1">
      <c r="A18" s="30">
        <v>1</v>
      </c>
      <c r="B18" s="31">
        <v>8</v>
      </c>
      <c r="C18" s="31">
        <v>1</v>
      </c>
      <c r="D18" s="32" t="s">
        <v>17</v>
      </c>
      <c r="E18" s="37">
        <v>40000000</v>
      </c>
      <c r="F18" s="38"/>
      <c r="G18" s="37">
        <v>40000000</v>
      </c>
      <c r="H18" s="38"/>
      <c r="I18" s="38"/>
      <c r="J18" s="38">
        <v>37920440.020000003</v>
      </c>
      <c r="K18" s="33">
        <f t="shared" si="0"/>
        <v>2079559.9799999967</v>
      </c>
      <c r="L18" s="38">
        <v>37920440.020000003</v>
      </c>
      <c r="M18" s="35">
        <v>0</v>
      </c>
      <c r="N18" s="36"/>
    </row>
    <row r="19" spans="1:14" ht="15.75" hidden="1" thickBot="1">
      <c r="A19" s="30">
        <v>1</v>
      </c>
      <c r="B19" s="31">
        <v>8</v>
      </c>
      <c r="C19" s="31">
        <v>3</v>
      </c>
      <c r="D19" s="32" t="s">
        <v>18</v>
      </c>
      <c r="E19" s="37">
        <v>3000000</v>
      </c>
      <c r="F19" s="38">
        <v>1500000</v>
      </c>
      <c r="G19" s="37">
        <v>4500000</v>
      </c>
      <c r="H19" s="38"/>
      <c r="I19" s="38"/>
      <c r="J19" s="38">
        <v>4429132.97</v>
      </c>
      <c r="K19" s="33">
        <f t="shared" si="0"/>
        <v>70867.030000000261</v>
      </c>
      <c r="L19" s="38">
        <v>4429132.97</v>
      </c>
      <c r="M19" s="35">
        <v>0</v>
      </c>
      <c r="N19" s="36"/>
    </row>
    <row r="20" spans="1:14" ht="15.75" hidden="1" thickBot="1">
      <c r="A20" s="30">
        <v>1</v>
      </c>
      <c r="B20" s="31">
        <v>8</v>
      </c>
      <c r="C20" s="31">
        <v>4</v>
      </c>
      <c r="D20" s="32" t="s">
        <v>19</v>
      </c>
      <c r="E20" s="37">
        <v>800004</v>
      </c>
      <c r="F20" s="38"/>
      <c r="G20" s="37">
        <v>800004</v>
      </c>
      <c r="H20" s="38"/>
      <c r="I20" s="38"/>
      <c r="J20" s="38">
        <v>178917.39</v>
      </c>
      <c r="K20" s="33">
        <f t="shared" si="0"/>
        <v>621086.61</v>
      </c>
      <c r="L20" s="38">
        <v>178917.39</v>
      </c>
      <c r="M20" s="35">
        <v>0</v>
      </c>
      <c r="N20" s="36"/>
    </row>
    <row r="21" spans="1:14" ht="15.75" hidden="1" thickBot="1">
      <c r="A21" s="30">
        <v>1</v>
      </c>
      <c r="B21" s="31">
        <v>9</v>
      </c>
      <c r="C21" s="31">
        <v>1</v>
      </c>
      <c r="D21" s="32" t="s">
        <v>20</v>
      </c>
      <c r="E21" s="41">
        <v>32000000</v>
      </c>
      <c r="F21" s="42">
        <v>495923</v>
      </c>
      <c r="G21" s="37">
        <v>32495923</v>
      </c>
      <c r="H21" s="38"/>
      <c r="I21" s="38"/>
      <c r="J21" s="42">
        <v>31428879.079999998</v>
      </c>
      <c r="K21" s="33">
        <f t="shared" si="0"/>
        <v>1067043.9200000018</v>
      </c>
      <c r="L21" s="42">
        <v>31428879.079999998</v>
      </c>
      <c r="M21" s="35">
        <v>0</v>
      </c>
      <c r="N21" s="36"/>
    </row>
    <row r="22" spans="1:14" ht="15.75" hidden="1" thickBot="1">
      <c r="A22" s="30">
        <v>1</v>
      </c>
      <c r="B22" s="31">
        <v>9</v>
      </c>
      <c r="C22" s="31">
        <v>2</v>
      </c>
      <c r="D22" s="32" t="s">
        <v>21</v>
      </c>
      <c r="E22" s="41">
        <v>32634400</v>
      </c>
      <c r="F22" s="42"/>
      <c r="G22" s="37">
        <v>32634400</v>
      </c>
      <c r="H22" s="38"/>
      <c r="I22" s="38"/>
      <c r="J22" s="42">
        <v>31482825.82</v>
      </c>
      <c r="K22" s="33">
        <f t="shared" si="0"/>
        <v>1151574.1799999997</v>
      </c>
      <c r="L22" s="42">
        <v>31482825.82</v>
      </c>
      <c r="M22" s="35">
        <v>0</v>
      </c>
      <c r="N22" s="36"/>
    </row>
    <row r="23" spans="1:14" ht="15.75" hidden="1" thickBot="1">
      <c r="A23" s="30">
        <v>1</v>
      </c>
      <c r="B23" s="31">
        <v>9</v>
      </c>
      <c r="C23" s="31">
        <v>3</v>
      </c>
      <c r="D23" s="32" t="s">
        <v>22</v>
      </c>
      <c r="E23" s="41">
        <v>5220000</v>
      </c>
      <c r="F23" s="42"/>
      <c r="G23" s="37">
        <v>5220000</v>
      </c>
      <c r="H23" s="38"/>
      <c r="I23" s="38"/>
      <c r="J23" s="42">
        <v>5188391.09</v>
      </c>
      <c r="K23" s="33">
        <f t="shared" si="0"/>
        <v>31608.910000000149</v>
      </c>
      <c r="L23" s="42">
        <v>5188391.09</v>
      </c>
      <c r="M23" s="35">
        <v>0</v>
      </c>
      <c r="N23" s="36"/>
    </row>
    <row r="24" spans="1:14" s="6" customFormat="1" ht="21.75" customHeight="1">
      <c r="A24" s="43">
        <v>1</v>
      </c>
      <c r="B24" s="44">
        <v>1</v>
      </c>
      <c r="C24" s="44"/>
      <c r="D24" s="91" t="s">
        <v>8</v>
      </c>
      <c r="E24" s="90">
        <v>708918379</v>
      </c>
      <c r="F24" s="90">
        <v>200000</v>
      </c>
      <c r="G24" s="111">
        <f>E24+F24</f>
        <v>709118379</v>
      </c>
      <c r="H24" s="90">
        <f>I24-J24</f>
        <v>5246712.6299999952</v>
      </c>
      <c r="I24" s="116">
        <v>431992488.60000002</v>
      </c>
      <c r="J24" s="90">
        <v>426745775.97000003</v>
      </c>
      <c r="K24" s="90">
        <f>G24-I24</f>
        <v>277125890.39999998</v>
      </c>
      <c r="L24" s="90">
        <v>421389344.52999997</v>
      </c>
      <c r="M24" s="90">
        <f>J24-L24</f>
        <v>5356431.4400000572</v>
      </c>
      <c r="N24" s="89">
        <f>SUM(J24/G24)</f>
        <v>0.60179765270193342</v>
      </c>
    </row>
    <row r="25" spans="1:14" s="6" customFormat="1" hidden="1">
      <c r="A25" s="43">
        <v>2</v>
      </c>
      <c r="B25" s="44">
        <v>1</v>
      </c>
      <c r="C25" s="44">
        <v>1</v>
      </c>
      <c r="D25" s="92" t="s">
        <v>24</v>
      </c>
      <c r="E25" s="50">
        <v>765600</v>
      </c>
      <c r="F25" s="50">
        <v>-638000</v>
      </c>
      <c r="G25" s="112">
        <v>127600</v>
      </c>
      <c r="H25" s="50"/>
      <c r="I25" s="117"/>
      <c r="J25" s="50">
        <v>127600</v>
      </c>
      <c r="K25" s="50">
        <v>0</v>
      </c>
      <c r="L25" s="53">
        <v>127600</v>
      </c>
      <c r="M25" s="53">
        <v>0</v>
      </c>
      <c r="N25" s="48">
        <f t="shared" ref="N25:N75" si="1">SUM(J25/G25)</f>
        <v>1</v>
      </c>
    </row>
    <row r="26" spans="1:14" s="6" customFormat="1" hidden="1">
      <c r="A26" s="43">
        <v>2</v>
      </c>
      <c r="B26" s="44">
        <v>1</v>
      </c>
      <c r="C26" s="44">
        <v>3</v>
      </c>
      <c r="D26" s="92" t="s">
        <v>25</v>
      </c>
      <c r="E26" s="50">
        <v>11490000</v>
      </c>
      <c r="F26" s="50">
        <v>-973523</v>
      </c>
      <c r="G26" s="112">
        <v>10516477</v>
      </c>
      <c r="H26" s="50"/>
      <c r="I26" s="117"/>
      <c r="J26" s="50">
        <v>10516476.119999999</v>
      </c>
      <c r="K26" s="50">
        <v>0.88</v>
      </c>
      <c r="L26" s="53">
        <v>10516476.119999999</v>
      </c>
      <c r="M26" s="53">
        <v>0</v>
      </c>
      <c r="N26" s="48">
        <f t="shared" si="1"/>
        <v>0.9999999163217872</v>
      </c>
    </row>
    <row r="27" spans="1:14" s="6" customFormat="1" hidden="1">
      <c r="A27" s="43"/>
      <c r="B27" s="44"/>
      <c r="C27" s="44"/>
      <c r="D27" s="92"/>
      <c r="E27" s="50"/>
      <c r="F27" s="50"/>
      <c r="G27" s="112"/>
      <c r="H27" s="50"/>
      <c r="I27" s="117"/>
      <c r="J27" s="50"/>
      <c r="K27" s="50"/>
      <c r="L27" s="53"/>
      <c r="M27" s="53"/>
      <c r="N27" s="48" t="e">
        <f t="shared" si="1"/>
        <v>#DIV/0!</v>
      </c>
    </row>
    <row r="28" spans="1:14" s="6" customFormat="1" hidden="1">
      <c r="A28" s="43">
        <v>2</v>
      </c>
      <c r="B28" s="44">
        <v>2</v>
      </c>
      <c r="C28" s="44">
        <v>1</v>
      </c>
      <c r="D28" s="92" t="s">
        <v>26</v>
      </c>
      <c r="E28" s="50">
        <v>14400000</v>
      </c>
      <c r="F28" s="50">
        <v>1468929</v>
      </c>
      <c r="G28" s="112">
        <v>15868929</v>
      </c>
      <c r="H28" s="50"/>
      <c r="I28" s="117"/>
      <c r="J28" s="50">
        <v>15563890.67</v>
      </c>
      <c r="K28" s="50">
        <v>305038.33</v>
      </c>
      <c r="L28" s="53">
        <v>15485231.390000001</v>
      </c>
      <c r="M28" s="53">
        <v>81659.28</v>
      </c>
      <c r="N28" s="48">
        <f t="shared" si="1"/>
        <v>0.98077763597026613</v>
      </c>
    </row>
    <row r="29" spans="1:14" s="6" customFormat="1" hidden="1">
      <c r="A29" s="43">
        <v>2</v>
      </c>
      <c r="B29" s="44">
        <v>2</v>
      </c>
      <c r="C29" s="44">
        <v>2</v>
      </c>
      <c r="D29" s="92" t="s">
        <v>27</v>
      </c>
      <c r="E29" s="50">
        <v>300000</v>
      </c>
      <c r="F29" s="50"/>
      <c r="G29" s="112">
        <v>300000</v>
      </c>
      <c r="H29" s="50"/>
      <c r="I29" s="117"/>
      <c r="J29" s="50">
        <v>382409.01</v>
      </c>
      <c r="K29" s="50">
        <v>-82409.009999999995</v>
      </c>
      <c r="L29" s="50">
        <v>382409.01</v>
      </c>
      <c r="M29" s="53">
        <v>0</v>
      </c>
      <c r="N29" s="48">
        <f t="shared" si="1"/>
        <v>1.2746967</v>
      </c>
    </row>
    <row r="30" spans="1:14" s="6" customFormat="1" hidden="1">
      <c r="A30" s="43"/>
      <c r="B30" s="44"/>
      <c r="C30" s="44"/>
      <c r="D30" s="92"/>
      <c r="E30" s="50"/>
      <c r="F30" s="50"/>
      <c r="G30" s="112"/>
      <c r="H30" s="50"/>
      <c r="I30" s="117"/>
      <c r="J30" s="50"/>
      <c r="K30" s="50"/>
      <c r="L30" s="53"/>
      <c r="M30" s="53"/>
      <c r="N30" s="48" t="e">
        <f t="shared" si="1"/>
        <v>#DIV/0!</v>
      </c>
    </row>
    <row r="31" spans="1:14" s="6" customFormat="1" hidden="1">
      <c r="A31" s="43">
        <v>2</v>
      </c>
      <c r="B31" s="44">
        <v>3</v>
      </c>
      <c r="C31" s="44">
        <v>1</v>
      </c>
      <c r="D31" s="92" t="s">
        <v>28</v>
      </c>
      <c r="E31" s="50">
        <v>4500000</v>
      </c>
      <c r="F31" s="50">
        <v>-4245000</v>
      </c>
      <c r="G31" s="112">
        <v>255000</v>
      </c>
      <c r="H31" s="50"/>
      <c r="I31" s="117"/>
      <c r="J31" s="50">
        <v>248733.31</v>
      </c>
      <c r="K31" s="50">
        <v>6266.69</v>
      </c>
      <c r="L31" s="53">
        <v>248733.31</v>
      </c>
      <c r="M31" s="53">
        <v>0</v>
      </c>
      <c r="N31" s="48">
        <f t="shared" si="1"/>
        <v>0.97542474509803923</v>
      </c>
    </row>
    <row r="32" spans="1:14" s="6" customFormat="1" hidden="1">
      <c r="A32" s="43">
        <v>2</v>
      </c>
      <c r="B32" s="44">
        <v>3</v>
      </c>
      <c r="C32" s="44">
        <v>2</v>
      </c>
      <c r="D32" s="92" t="s">
        <v>29</v>
      </c>
      <c r="E32" s="50">
        <v>800000</v>
      </c>
      <c r="F32" s="50"/>
      <c r="G32" s="112">
        <v>800000</v>
      </c>
      <c r="H32" s="50"/>
      <c r="I32" s="117"/>
      <c r="J32" s="50">
        <v>803969.2</v>
      </c>
      <c r="K32" s="50">
        <v>-3969.2</v>
      </c>
      <c r="L32" s="53">
        <v>803969.2</v>
      </c>
      <c r="M32" s="53">
        <v>0</v>
      </c>
      <c r="N32" s="48">
        <f t="shared" si="1"/>
        <v>1.0049614999999998</v>
      </c>
    </row>
    <row r="33" spans="1:14" s="6" customFormat="1" hidden="1">
      <c r="A33" s="43"/>
      <c r="B33" s="44"/>
      <c r="C33" s="44"/>
      <c r="D33" s="92"/>
      <c r="E33" s="50"/>
      <c r="F33" s="50"/>
      <c r="G33" s="112"/>
      <c r="H33" s="50"/>
      <c r="I33" s="117"/>
      <c r="J33" s="50"/>
      <c r="K33" s="50"/>
      <c r="L33" s="53"/>
      <c r="M33" s="53"/>
      <c r="N33" s="48" t="e">
        <f t="shared" si="1"/>
        <v>#DIV/0!</v>
      </c>
    </row>
    <row r="34" spans="1:14" s="6" customFormat="1" hidden="1">
      <c r="A34" s="43">
        <v>2</v>
      </c>
      <c r="B34" s="44">
        <v>6</v>
      </c>
      <c r="C34" s="44">
        <v>1</v>
      </c>
      <c r="D34" s="92" t="s">
        <v>30</v>
      </c>
      <c r="E34" s="50">
        <v>150000</v>
      </c>
      <c r="F34" s="50">
        <v>-54892</v>
      </c>
      <c r="G34" s="112">
        <v>95108</v>
      </c>
      <c r="H34" s="50"/>
      <c r="I34" s="117"/>
      <c r="J34" s="50">
        <v>95107.95</v>
      </c>
      <c r="K34" s="50">
        <v>0.05</v>
      </c>
      <c r="L34" s="53">
        <v>95107.95</v>
      </c>
      <c r="M34" s="53">
        <v>0</v>
      </c>
      <c r="N34" s="48">
        <f t="shared" si="1"/>
        <v>0.99999947428186897</v>
      </c>
    </row>
    <row r="35" spans="1:14" s="6" customFormat="1" hidden="1">
      <c r="A35" s="43">
        <v>2</v>
      </c>
      <c r="B35" s="44">
        <v>6</v>
      </c>
      <c r="C35" s="44">
        <v>4</v>
      </c>
      <c r="D35" s="92" t="s">
        <v>31</v>
      </c>
      <c r="E35" s="50">
        <v>4454400</v>
      </c>
      <c r="F35" s="50"/>
      <c r="G35" s="112">
        <v>4454400</v>
      </c>
      <c r="H35" s="50"/>
      <c r="I35" s="117"/>
      <c r="J35" s="50">
        <v>4438400</v>
      </c>
      <c r="K35" s="50">
        <v>16000</v>
      </c>
      <c r="L35" s="53">
        <v>3881600</v>
      </c>
      <c r="M35" s="53">
        <v>556800</v>
      </c>
      <c r="N35" s="48">
        <f t="shared" si="1"/>
        <v>0.99640804597701149</v>
      </c>
    </row>
    <row r="36" spans="1:14" s="6" customFormat="1" hidden="1">
      <c r="A36" s="43">
        <v>2</v>
      </c>
      <c r="B36" s="44">
        <v>6</v>
      </c>
      <c r="C36" s="44">
        <v>9</v>
      </c>
      <c r="D36" s="92" t="s">
        <v>32</v>
      </c>
      <c r="E36" s="50">
        <v>534528</v>
      </c>
      <c r="F36" s="50">
        <v>-44050</v>
      </c>
      <c r="G36" s="112">
        <v>490478</v>
      </c>
      <c r="H36" s="50"/>
      <c r="I36" s="117"/>
      <c r="J36" s="50">
        <v>489984</v>
      </c>
      <c r="K36" s="50">
        <v>494</v>
      </c>
      <c r="L36" s="53">
        <v>445440</v>
      </c>
      <c r="M36" s="53">
        <v>44544</v>
      </c>
      <c r="N36" s="48">
        <f t="shared" si="1"/>
        <v>0.99899281924979311</v>
      </c>
    </row>
    <row r="37" spans="1:14" s="6" customFormat="1" hidden="1">
      <c r="A37" s="43"/>
      <c r="B37" s="44"/>
      <c r="C37" s="44"/>
      <c r="D37" s="93"/>
      <c r="E37" s="55"/>
      <c r="F37" s="55"/>
      <c r="G37" s="112"/>
      <c r="H37" s="50"/>
      <c r="I37" s="117"/>
      <c r="J37" s="55"/>
      <c r="K37" s="50"/>
      <c r="L37" s="53"/>
      <c r="M37" s="53"/>
      <c r="N37" s="48" t="e">
        <f t="shared" si="1"/>
        <v>#DIV/0!</v>
      </c>
    </row>
    <row r="38" spans="1:14" s="6" customFormat="1" hidden="1">
      <c r="A38" s="43">
        <v>2</v>
      </c>
      <c r="B38" s="44">
        <v>7</v>
      </c>
      <c r="C38" s="44">
        <v>2</v>
      </c>
      <c r="D38" s="92" t="s">
        <v>33</v>
      </c>
      <c r="E38" s="50">
        <v>18000000</v>
      </c>
      <c r="F38" s="50">
        <v>-9640251</v>
      </c>
      <c r="G38" s="112">
        <v>8359749</v>
      </c>
      <c r="H38" s="50"/>
      <c r="I38" s="117"/>
      <c r="J38" s="50">
        <v>8359748.3499999996</v>
      </c>
      <c r="K38" s="50">
        <v>0.65</v>
      </c>
      <c r="L38" s="50">
        <v>8359748.3499999996</v>
      </c>
      <c r="M38" s="53">
        <v>0</v>
      </c>
      <c r="N38" s="48">
        <f t="shared" si="1"/>
        <v>0.99999992224646927</v>
      </c>
    </row>
    <row r="39" spans="1:14" s="6" customFormat="1" hidden="1">
      <c r="A39" s="43"/>
      <c r="B39" s="44"/>
      <c r="C39" s="44"/>
      <c r="D39" s="92"/>
      <c r="E39" s="55"/>
      <c r="F39" s="55"/>
      <c r="G39" s="112"/>
      <c r="H39" s="50"/>
      <c r="I39" s="117"/>
      <c r="J39" s="55"/>
      <c r="K39" s="50"/>
      <c r="L39" s="53"/>
      <c r="M39" s="53"/>
      <c r="N39" s="48" t="e">
        <f t="shared" si="1"/>
        <v>#DIV/0!</v>
      </c>
    </row>
    <row r="40" spans="1:14" s="6" customFormat="1" hidden="1">
      <c r="A40" s="43">
        <v>2</v>
      </c>
      <c r="B40" s="44">
        <v>8</v>
      </c>
      <c r="C40" s="44">
        <v>2</v>
      </c>
      <c r="D40" s="92" t="s">
        <v>34</v>
      </c>
      <c r="E40" s="50">
        <v>215000000</v>
      </c>
      <c r="F40" s="50">
        <v>-1605229</v>
      </c>
      <c r="G40" s="112">
        <v>213394771</v>
      </c>
      <c r="H40" s="50"/>
      <c r="I40" s="117"/>
      <c r="J40" s="53">
        <v>213394770.21000001</v>
      </c>
      <c r="K40" s="50">
        <v>0.79</v>
      </c>
      <c r="L40" s="53">
        <v>157671851.52000001</v>
      </c>
      <c r="M40" s="53">
        <v>55722918.689999998</v>
      </c>
      <c r="N40" s="48">
        <f t="shared" si="1"/>
        <v>0.99999999629794123</v>
      </c>
    </row>
    <row r="41" spans="1:14" s="6" customFormat="1" hidden="1">
      <c r="A41" s="43"/>
      <c r="B41" s="44"/>
      <c r="C41" s="44"/>
      <c r="D41" s="92"/>
      <c r="E41" s="55"/>
      <c r="F41" s="55"/>
      <c r="G41" s="112"/>
      <c r="H41" s="50"/>
      <c r="I41" s="117"/>
      <c r="J41" s="55"/>
      <c r="K41" s="50"/>
      <c r="L41" s="53"/>
      <c r="M41" s="53"/>
      <c r="N41" s="48" t="e">
        <f t="shared" si="1"/>
        <v>#DIV/0!</v>
      </c>
    </row>
    <row r="42" spans="1:14" s="6" customFormat="1" hidden="1">
      <c r="A42" s="43">
        <v>2</v>
      </c>
      <c r="B42" s="44">
        <v>9</v>
      </c>
      <c r="C42" s="44">
        <v>6</v>
      </c>
      <c r="D42" s="92" t="s">
        <v>35</v>
      </c>
      <c r="E42" s="50">
        <v>1680000</v>
      </c>
      <c r="F42" s="50">
        <v>-1600000</v>
      </c>
      <c r="G42" s="112">
        <v>80000</v>
      </c>
      <c r="H42" s="50"/>
      <c r="I42" s="117"/>
      <c r="J42" s="50">
        <v>0</v>
      </c>
      <c r="K42" s="50">
        <v>80000</v>
      </c>
      <c r="L42" s="53">
        <v>0</v>
      </c>
      <c r="M42" s="53">
        <v>0</v>
      </c>
      <c r="N42" s="48">
        <f t="shared" si="1"/>
        <v>0</v>
      </c>
    </row>
    <row r="43" spans="1:14" s="6" customFormat="1" hidden="1">
      <c r="A43" s="43">
        <v>2</v>
      </c>
      <c r="B43" s="44">
        <v>9</v>
      </c>
      <c r="C43" s="44">
        <v>9</v>
      </c>
      <c r="D43" s="92" t="s">
        <v>36</v>
      </c>
      <c r="E43" s="50">
        <v>0</v>
      </c>
      <c r="F43" s="50">
        <v>4920000</v>
      </c>
      <c r="G43" s="112">
        <f t="shared" ref="G43" si="2">E43+F43</f>
        <v>4920000</v>
      </c>
      <c r="H43" s="50"/>
      <c r="I43" s="117"/>
      <c r="J43" s="50">
        <v>5000000</v>
      </c>
      <c r="K43" s="50">
        <f t="shared" ref="K43" si="3">G43-J43</f>
        <v>-80000</v>
      </c>
      <c r="L43" s="53">
        <v>5000000</v>
      </c>
      <c r="M43" s="53">
        <f t="shared" ref="M43" si="4">J43-L43</f>
        <v>0</v>
      </c>
      <c r="N43" s="48">
        <f t="shared" si="1"/>
        <v>1.0162601626016261</v>
      </c>
    </row>
    <row r="44" spans="1:14" s="6" customFormat="1">
      <c r="A44" s="43"/>
      <c r="B44" s="44"/>
      <c r="C44" s="44"/>
      <c r="D44" s="92"/>
      <c r="E44" s="50"/>
      <c r="F44" s="50"/>
      <c r="G44" s="112"/>
      <c r="H44" s="50"/>
      <c r="I44" s="117"/>
      <c r="J44" s="50"/>
      <c r="K44" s="50"/>
      <c r="L44" s="53"/>
      <c r="M44" s="53"/>
      <c r="N44" s="48"/>
    </row>
    <row r="45" spans="1:14" s="6" customFormat="1">
      <c r="A45" s="43">
        <v>2</v>
      </c>
      <c r="B45" s="44">
        <v>1</v>
      </c>
      <c r="C45" s="44"/>
      <c r="D45" s="94" t="s">
        <v>23</v>
      </c>
      <c r="E45" s="46">
        <v>204368443</v>
      </c>
      <c r="F45" s="46">
        <v>23033169</v>
      </c>
      <c r="G45" s="113">
        <f>E45+F45</f>
        <v>227401612</v>
      </c>
      <c r="H45" s="46">
        <f>I45-J45</f>
        <v>47825622.669999987</v>
      </c>
      <c r="I45" s="120">
        <v>205939398.13</v>
      </c>
      <c r="J45" s="46">
        <v>158113775.46000001</v>
      </c>
      <c r="K45" s="46">
        <f>G45-I45</f>
        <v>21462213.870000005</v>
      </c>
      <c r="L45" s="46">
        <v>139087272.16</v>
      </c>
      <c r="M45" s="46">
        <f>J45-L45</f>
        <v>19026503.300000012</v>
      </c>
      <c r="N45" s="48">
        <f t="shared" si="1"/>
        <v>0.69530630882247224</v>
      </c>
    </row>
    <row r="46" spans="1:14" s="6" customFormat="1">
      <c r="A46" s="43"/>
      <c r="B46" s="44"/>
      <c r="C46" s="44"/>
      <c r="D46" s="92"/>
      <c r="E46" s="55"/>
      <c r="F46" s="55"/>
      <c r="G46" s="114"/>
      <c r="H46" s="55"/>
      <c r="I46" s="118"/>
      <c r="J46" s="55"/>
      <c r="K46" s="55"/>
      <c r="L46" s="53"/>
      <c r="M46" s="46"/>
      <c r="N46" s="48"/>
    </row>
    <row r="47" spans="1:14" s="6" customFormat="1" hidden="1">
      <c r="A47" s="43">
        <v>3</v>
      </c>
      <c r="B47" s="44">
        <v>1</v>
      </c>
      <c r="C47" s="44">
        <v>1</v>
      </c>
      <c r="D47" s="92" t="s">
        <v>37</v>
      </c>
      <c r="E47" s="50">
        <v>1020000</v>
      </c>
      <c r="F47" s="50">
        <v>-288615</v>
      </c>
      <c r="G47" s="112">
        <f>E47+F47</f>
        <v>731385</v>
      </c>
      <c r="H47" s="50"/>
      <c r="I47" s="117"/>
      <c r="J47" s="50">
        <v>731384.2</v>
      </c>
      <c r="K47" s="50">
        <f>G47-J47</f>
        <v>0.80000000004656613</v>
      </c>
      <c r="L47" s="50">
        <v>731384.2</v>
      </c>
      <c r="M47" s="46">
        <f t="shared" ref="M47:M67" si="5">J47-L47</f>
        <v>0</v>
      </c>
      <c r="N47" s="48">
        <f t="shared" si="1"/>
        <v>0.999998906184841</v>
      </c>
    </row>
    <row r="48" spans="1:14" s="6" customFormat="1" hidden="1">
      <c r="A48" s="43"/>
      <c r="B48" s="44"/>
      <c r="C48" s="44"/>
      <c r="D48" s="92"/>
      <c r="E48" s="50"/>
      <c r="F48" s="50"/>
      <c r="G48" s="112"/>
      <c r="H48" s="50"/>
      <c r="I48" s="117"/>
      <c r="J48" s="50"/>
      <c r="K48" s="50"/>
      <c r="L48" s="53"/>
      <c r="M48" s="46">
        <f t="shared" si="5"/>
        <v>0</v>
      </c>
      <c r="N48" s="48" t="e">
        <f t="shared" si="1"/>
        <v>#DIV/0!</v>
      </c>
    </row>
    <row r="49" spans="1:14" s="6" customFormat="1" hidden="1">
      <c r="A49" s="43">
        <v>3</v>
      </c>
      <c r="B49" s="44">
        <v>2</v>
      </c>
      <c r="C49" s="44">
        <v>2</v>
      </c>
      <c r="D49" s="92" t="s">
        <v>38</v>
      </c>
      <c r="E49" s="50">
        <v>0</v>
      </c>
      <c r="F49" s="50">
        <v>124120</v>
      </c>
      <c r="G49" s="112">
        <f t="shared" ref="G49:G66" si="6">E49+F49</f>
        <v>124120</v>
      </c>
      <c r="H49" s="50"/>
      <c r="I49" s="117"/>
      <c r="J49" s="50">
        <v>124120</v>
      </c>
      <c r="K49" s="50">
        <f>G49-J49</f>
        <v>0</v>
      </c>
      <c r="L49" s="53">
        <v>124120</v>
      </c>
      <c r="M49" s="46">
        <f t="shared" si="5"/>
        <v>0</v>
      </c>
      <c r="N49" s="48">
        <f t="shared" si="1"/>
        <v>1</v>
      </c>
    </row>
    <row r="50" spans="1:14" s="6" customFormat="1" hidden="1">
      <c r="A50" s="43">
        <v>3</v>
      </c>
      <c r="B50" s="44">
        <v>2</v>
      </c>
      <c r="C50" s="44">
        <v>3</v>
      </c>
      <c r="D50" s="92" t="s">
        <v>39</v>
      </c>
      <c r="E50" s="50">
        <v>5000000</v>
      </c>
      <c r="F50" s="50">
        <v>-4196480</v>
      </c>
      <c r="G50" s="112">
        <f t="shared" si="6"/>
        <v>803520</v>
      </c>
      <c r="H50" s="50"/>
      <c r="I50" s="117"/>
      <c r="J50" s="50">
        <v>803519.93</v>
      </c>
      <c r="K50" s="50">
        <f t="shared" ref="K50:K66" si="7">G50-J50</f>
        <v>6.9999999948777258E-2</v>
      </c>
      <c r="L50" s="53">
        <v>803519.93</v>
      </c>
      <c r="M50" s="46">
        <f t="shared" si="5"/>
        <v>0</v>
      </c>
      <c r="N50" s="48">
        <f t="shared" si="1"/>
        <v>0.99999991288331347</v>
      </c>
    </row>
    <row r="51" spans="1:14" s="6" customFormat="1" hidden="1">
      <c r="A51" s="43">
        <v>3</v>
      </c>
      <c r="B51" s="44">
        <v>2</v>
      </c>
      <c r="C51" s="44">
        <v>4</v>
      </c>
      <c r="D51" s="92" t="s">
        <v>40</v>
      </c>
      <c r="E51" s="50">
        <v>1500000</v>
      </c>
      <c r="F51" s="50">
        <v>-1314516</v>
      </c>
      <c r="G51" s="112">
        <f t="shared" si="6"/>
        <v>185484</v>
      </c>
      <c r="H51" s="50"/>
      <c r="I51" s="117"/>
      <c r="J51" s="50">
        <v>185484</v>
      </c>
      <c r="K51" s="50">
        <f t="shared" si="7"/>
        <v>0</v>
      </c>
      <c r="L51" s="53">
        <v>185484</v>
      </c>
      <c r="M51" s="46">
        <f t="shared" si="5"/>
        <v>0</v>
      </c>
      <c r="N51" s="48">
        <f t="shared" si="1"/>
        <v>1</v>
      </c>
    </row>
    <row r="52" spans="1:14" s="6" customFormat="1" hidden="1">
      <c r="A52" s="43"/>
      <c r="B52" s="44"/>
      <c r="C52" s="44"/>
      <c r="D52" s="55"/>
      <c r="E52" s="50"/>
      <c r="F52" s="50"/>
      <c r="G52" s="112"/>
      <c r="H52" s="50"/>
      <c r="I52" s="117"/>
      <c r="J52" s="50"/>
      <c r="K52" s="50"/>
      <c r="L52" s="53"/>
      <c r="M52" s="46">
        <f t="shared" si="5"/>
        <v>0</v>
      </c>
      <c r="N52" s="48" t="e">
        <f t="shared" si="1"/>
        <v>#DIV/0!</v>
      </c>
    </row>
    <row r="53" spans="1:14" s="6" customFormat="1" hidden="1">
      <c r="A53" s="43">
        <v>3</v>
      </c>
      <c r="B53" s="44">
        <v>3</v>
      </c>
      <c r="C53" s="44">
        <v>1</v>
      </c>
      <c r="D53" s="92" t="s">
        <v>41</v>
      </c>
      <c r="E53" s="50">
        <v>1150000</v>
      </c>
      <c r="F53" s="50"/>
      <c r="G53" s="112">
        <f t="shared" si="6"/>
        <v>1150000</v>
      </c>
      <c r="H53" s="50"/>
      <c r="I53" s="117"/>
      <c r="J53" s="50">
        <v>0</v>
      </c>
      <c r="K53" s="50">
        <f t="shared" si="7"/>
        <v>1150000</v>
      </c>
      <c r="L53" s="53">
        <v>0</v>
      </c>
      <c r="M53" s="46">
        <f t="shared" si="5"/>
        <v>0</v>
      </c>
      <c r="N53" s="48">
        <f t="shared" si="1"/>
        <v>0</v>
      </c>
    </row>
    <row r="54" spans="1:14" s="6" customFormat="1" hidden="1">
      <c r="A54" s="43">
        <v>3</v>
      </c>
      <c r="B54" s="44">
        <v>3</v>
      </c>
      <c r="C54" s="44">
        <v>2</v>
      </c>
      <c r="D54" s="92" t="s">
        <v>42</v>
      </c>
      <c r="E54" s="50">
        <v>510000</v>
      </c>
      <c r="F54" s="50"/>
      <c r="G54" s="112">
        <f t="shared" si="6"/>
        <v>510000</v>
      </c>
      <c r="H54" s="50"/>
      <c r="I54" s="117"/>
      <c r="J54" s="50">
        <v>1272299.6000000001</v>
      </c>
      <c r="K54" s="50">
        <f t="shared" si="7"/>
        <v>-762299.60000000009</v>
      </c>
      <c r="L54" s="50">
        <v>1272299.6000000001</v>
      </c>
      <c r="M54" s="46">
        <f t="shared" si="5"/>
        <v>0</v>
      </c>
      <c r="N54" s="48">
        <f t="shared" si="1"/>
        <v>2.494705098039216</v>
      </c>
    </row>
    <row r="55" spans="1:14" s="6" customFormat="1" hidden="1">
      <c r="A55" s="43">
        <v>3</v>
      </c>
      <c r="B55" s="44">
        <v>3</v>
      </c>
      <c r="C55" s="44">
        <v>3</v>
      </c>
      <c r="D55" s="92" t="s">
        <v>43</v>
      </c>
      <c r="E55" s="50">
        <v>230000</v>
      </c>
      <c r="F55" s="50">
        <v>-230000</v>
      </c>
      <c r="G55" s="112">
        <f t="shared" si="6"/>
        <v>0</v>
      </c>
      <c r="H55" s="50"/>
      <c r="I55" s="117"/>
      <c r="J55" s="50">
        <v>0</v>
      </c>
      <c r="K55" s="50">
        <f t="shared" si="7"/>
        <v>0</v>
      </c>
      <c r="L55" s="53">
        <v>0</v>
      </c>
      <c r="M55" s="46">
        <f t="shared" si="5"/>
        <v>0</v>
      </c>
      <c r="N55" s="48" t="e">
        <f t="shared" si="1"/>
        <v>#DIV/0!</v>
      </c>
    </row>
    <row r="56" spans="1:14" s="6" customFormat="1" hidden="1">
      <c r="A56" s="43"/>
      <c r="B56" s="44"/>
      <c r="C56" s="44"/>
      <c r="D56" s="92"/>
      <c r="E56" s="50"/>
      <c r="F56" s="50"/>
      <c r="G56" s="112"/>
      <c r="H56" s="50"/>
      <c r="I56" s="117"/>
      <c r="J56" s="50"/>
      <c r="K56" s="50"/>
      <c r="L56" s="53"/>
      <c r="M56" s="46">
        <f t="shared" si="5"/>
        <v>0</v>
      </c>
      <c r="N56" s="48" t="e">
        <f t="shared" si="1"/>
        <v>#DIV/0!</v>
      </c>
    </row>
    <row r="57" spans="1:14" s="6" customFormat="1" hidden="1">
      <c r="A57" s="43">
        <v>3</v>
      </c>
      <c r="B57" s="44">
        <v>4</v>
      </c>
      <c r="C57" s="44">
        <v>1</v>
      </c>
      <c r="D57" s="55" t="s">
        <v>44</v>
      </c>
      <c r="E57" s="50">
        <v>333120398</v>
      </c>
      <c r="F57" s="50">
        <v>-13051856</v>
      </c>
      <c r="G57" s="112">
        <f t="shared" si="6"/>
        <v>320068542</v>
      </c>
      <c r="H57" s="50"/>
      <c r="I57" s="117"/>
      <c r="J57" s="50">
        <v>320068541.13999999</v>
      </c>
      <c r="K57" s="50">
        <f t="shared" si="7"/>
        <v>0.86000001430511475</v>
      </c>
      <c r="L57" s="53">
        <v>313249321.66000003</v>
      </c>
      <c r="M57" s="46">
        <f t="shared" si="5"/>
        <v>6819219.4799999595</v>
      </c>
      <c r="N57" s="48">
        <f t="shared" si="1"/>
        <v>0.99999999731307543</v>
      </c>
    </row>
    <row r="58" spans="1:14" s="6" customFormat="1" hidden="1">
      <c r="A58" s="43">
        <v>3</v>
      </c>
      <c r="B58" s="44">
        <v>4</v>
      </c>
      <c r="C58" s="44">
        <v>2</v>
      </c>
      <c r="D58" s="55" t="s">
        <v>45</v>
      </c>
      <c r="E58" s="50">
        <v>4000000</v>
      </c>
      <c r="F58" s="50">
        <v>-3188000</v>
      </c>
      <c r="G58" s="112">
        <f t="shared" si="6"/>
        <v>812000</v>
      </c>
      <c r="H58" s="50"/>
      <c r="I58" s="117"/>
      <c r="J58" s="50">
        <v>812000</v>
      </c>
      <c r="K58" s="50">
        <f t="shared" si="7"/>
        <v>0</v>
      </c>
      <c r="L58" s="50">
        <v>812000</v>
      </c>
      <c r="M58" s="46">
        <f t="shared" si="5"/>
        <v>0</v>
      </c>
      <c r="N58" s="48">
        <f t="shared" si="1"/>
        <v>1</v>
      </c>
    </row>
    <row r="59" spans="1:14" s="6" customFormat="1" hidden="1">
      <c r="A59" s="43">
        <v>3</v>
      </c>
      <c r="B59" s="44">
        <v>4</v>
      </c>
      <c r="C59" s="44">
        <v>3</v>
      </c>
      <c r="D59" s="55" t="s">
        <v>46</v>
      </c>
      <c r="E59" s="50">
        <v>500000</v>
      </c>
      <c r="F59" s="50">
        <v>-500000</v>
      </c>
      <c r="G59" s="112">
        <f t="shared" si="6"/>
        <v>0</v>
      </c>
      <c r="H59" s="50"/>
      <c r="I59" s="117"/>
      <c r="J59" s="50">
        <v>0</v>
      </c>
      <c r="K59" s="50">
        <f t="shared" si="7"/>
        <v>0</v>
      </c>
      <c r="L59" s="53">
        <v>0</v>
      </c>
      <c r="M59" s="46">
        <f t="shared" si="5"/>
        <v>0</v>
      </c>
      <c r="N59" s="48" t="e">
        <f t="shared" si="1"/>
        <v>#DIV/0!</v>
      </c>
    </row>
    <row r="60" spans="1:14" s="6" customFormat="1" hidden="1">
      <c r="A60" s="43"/>
      <c r="B60" s="44"/>
      <c r="C60" s="44"/>
      <c r="D60" s="92"/>
      <c r="E60" s="55"/>
      <c r="F60" s="55"/>
      <c r="G60" s="112"/>
      <c r="H60" s="50"/>
      <c r="I60" s="117"/>
      <c r="J60" s="55"/>
      <c r="K60" s="50"/>
      <c r="L60" s="53"/>
      <c r="M60" s="46">
        <f t="shared" si="5"/>
        <v>0</v>
      </c>
      <c r="N60" s="48" t="e">
        <f t="shared" si="1"/>
        <v>#DIV/0!</v>
      </c>
    </row>
    <row r="61" spans="1:14" s="6" customFormat="1" hidden="1">
      <c r="A61" s="43">
        <v>3</v>
      </c>
      <c r="B61" s="44">
        <v>5</v>
      </c>
      <c r="C61" s="44">
        <v>3</v>
      </c>
      <c r="D61" s="92" t="s">
        <v>47</v>
      </c>
      <c r="E61" s="50">
        <v>35000000</v>
      </c>
      <c r="F61" s="50">
        <v>10404009</v>
      </c>
      <c r="G61" s="112">
        <f t="shared" si="6"/>
        <v>45404009</v>
      </c>
      <c r="H61" s="50"/>
      <c r="I61" s="117"/>
      <c r="J61" s="50">
        <v>45373294.329999998</v>
      </c>
      <c r="K61" s="50">
        <f t="shared" si="7"/>
        <v>30714.670000001788</v>
      </c>
      <c r="L61" s="53">
        <v>37164152.329999998</v>
      </c>
      <c r="M61" s="46">
        <f t="shared" si="5"/>
        <v>8209142</v>
      </c>
      <c r="N61" s="48">
        <f t="shared" si="1"/>
        <v>0.99932352515391309</v>
      </c>
    </row>
    <row r="62" spans="1:14" s="6" customFormat="1" hidden="1">
      <c r="A62" s="43"/>
      <c r="B62" s="44"/>
      <c r="C62" s="44"/>
      <c r="D62" s="92"/>
      <c r="E62" s="55"/>
      <c r="F62" s="55"/>
      <c r="G62" s="112"/>
      <c r="H62" s="50"/>
      <c r="I62" s="117"/>
      <c r="J62" s="55"/>
      <c r="K62" s="50"/>
      <c r="L62" s="53"/>
      <c r="M62" s="46">
        <f t="shared" si="5"/>
        <v>0</v>
      </c>
      <c r="N62" s="48" t="e">
        <f t="shared" si="1"/>
        <v>#DIV/0!</v>
      </c>
    </row>
    <row r="63" spans="1:14" s="6" customFormat="1" hidden="1">
      <c r="A63" s="43">
        <v>3</v>
      </c>
      <c r="B63" s="44">
        <v>6</v>
      </c>
      <c r="C63" s="44">
        <v>5</v>
      </c>
      <c r="D63" s="92" t="s">
        <v>48</v>
      </c>
      <c r="E63" s="50">
        <v>110000000</v>
      </c>
      <c r="F63" s="50">
        <v>-20162000</v>
      </c>
      <c r="G63" s="112">
        <f t="shared" si="6"/>
        <v>89838000</v>
      </c>
      <c r="H63" s="50"/>
      <c r="I63" s="117"/>
      <c r="J63" s="53">
        <v>89837580.299999997</v>
      </c>
      <c r="K63" s="50">
        <f t="shared" si="7"/>
        <v>419.70000000298023</v>
      </c>
      <c r="L63" s="53">
        <v>72005684</v>
      </c>
      <c r="M63" s="46">
        <f t="shared" si="5"/>
        <v>17831896.299999997</v>
      </c>
      <c r="N63" s="48">
        <f t="shared" si="1"/>
        <v>0.99999532825753024</v>
      </c>
    </row>
    <row r="64" spans="1:14" s="6" customFormat="1" hidden="1">
      <c r="A64" s="43"/>
      <c r="B64" s="44"/>
      <c r="C64" s="44"/>
      <c r="D64" s="92"/>
      <c r="E64" s="55"/>
      <c r="F64" s="55"/>
      <c r="G64" s="112"/>
      <c r="H64" s="50"/>
      <c r="I64" s="117"/>
      <c r="J64" s="55"/>
      <c r="K64" s="50"/>
      <c r="L64" s="53"/>
      <c r="M64" s="46">
        <f t="shared" si="5"/>
        <v>0</v>
      </c>
      <c r="N64" s="48" t="e">
        <f t="shared" si="1"/>
        <v>#DIV/0!</v>
      </c>
    </row>
    <row r="65" spans="1:20" s="6" customFormat="1" hidden="1">
      <c r="A65" s="43">
        <v>3</v>
      </c>
      <c r="B65" s="44">
        <v>9</v>
      </c>
      <c r="C65" s="44">
        <v>1</v>
      </c>
      <c r="D65" s="92" t="s">
        <v>49</v>
      </c>
      <c r="E65" s="50">
        <v>1000000</v>
      </c>
      <c r="F65" s="50">
        <v>-1000000</v>
      </c>
      <c r="G65" s="112">
        <f t="shared" si="6"/>
        <v>0</v>
      </c>
      <c r="H65" s="50"/>
      <c r="I65" s="117"/>
      <c r="J65" s="50">
        <v>0</v>
      </c>
      <c r="K65" s="50">
        <f t="shared" si="7"/>
        <v>0</v>
      </c>
      <c r="L65" s="53">
        <v>0</v>
      </c>
      <c r="M65" s="46">
        <f t="shared" si="5"/>
        <v>0</v>
      </c>
      <c r="N65" s="48" t="e">
        <f t="shared" si="1"/>
        <v>#DIV/0!</v>
      </c>
    </row>
    <row r="66" spans="1:20" s="6" customFormat="1" hidden="1">
      <c r="A66" s="43">
        <v>3</v>
      </c>
      <c r="B66" s="44">
        <v>9</v>
      </c>
      <c r="C66" s="44">
        <v>6</v>
      </c>
      <c r="D66" s="92" t="s">
        <v>50</v>
      </c>
      <c r="E66" s="50">
        <v>12000000</v>
      </c>
      <c r="F66" s="50">
        <v>-3015717</v>
      </c>
      <c r="G66" s="112">
        <f t="shared" si="6"/>
        <v>8984283</v>
      </c>
      <c r="H66" s="50"/>
      <c r="I66" s="117"/>
      <c r="J66" s="53">
        <v>8943642.5700000003</v>
      </c>
      <c r="K66" s="50">
        <f t="shared" si="7"/>
        <v>40640.429999999702</v>
      </c>
      <c r="L66" s="53">
        <v>8943642.5700000003</v>
      </c>
      <c r="M66" s="46">
        <f t="shared" si="5"/>
        <v>0</v>
      </c>
      <c r="N66" s="48">
        <f t="shared" si="1"/>
        <v>0.99547649712280883</v>
      </c>
    </row>
    <row r="67" spans="1:20" s="6" customFormat="1">
      <c r="A67" s="43">
        <v>3</v>
      </c>
      <c r="B67" s="44">
        <v>1</v>
      </c>
      <c r="C67" s="44"/>
      <c r="D67" s="95" t="s">
        <v>52</v>
      </c>
      <c r="E67" s="58">
        <v>461500000</v>
      </c>
      <c r="F67" s="58">
        <v>-81313440</v>
      </c>
      <c r="G67" s="115">
        <f>E67+F67</f>
        <v>380186560</v>
      </c>
      <c r="H67" s="46">
        <f>I67-J67</f>
        <v>106654706.85999998</v>
      </c>
      <c r="I67" s="122">
        <v>366804286.02999997</v>
      </c>
      <c r="J67" s="78">
        <v>260149579.16999999</v>
      </c>
      <c r="K67" s="58">
        <f>G67-I67</f>
        <v>13382273.970000029</v>
      </c>
      <c r="L67" s="46">
        <v>254583701.62</v>
      </c>
      <c r="M67" s="46">
        <f t="shared" si="5"/>
        <v>5565877.5499999821</v>
      </c>
      <c r="N67" s="48">
        <f t="shared" si="1"/>
        <v>0.68426821603057186</v>
      </c>
    </row>
    <row r="68" spans="1:20" s="6" customFormat="1">
      <c r="A68" s="43"/>
      <c r="B68" s="44"/>
      <c r="C68" s="44"/>
      <c r="D68" s="96"/>
      <c r="E68" s="58"/>
      <c r="F68" s="58"/>
      <c r="G68" s="115"/>
      <c r="H68" s="58"/>
      <c r="I68" s="122"/>
      <c r="J68" s="58"/>
      <c r="K68" s="58"/>
      <c r="L68" s="46"/>
      <c r="M68" s="46"/>
      <c r="N68" s="48"/>
    </row>
    <row r="69" spans="1:20" s="6" customFormat="1">
      <c r="A69" s="43">
        <v>4</v>
      </c>
      <c r="B69" s="44"/>
      <c r="C69" s="44"/>
      <c r="D69" s="95" t="s">
        <v>85</v>
      </c>
      <c r="E69" s="58">
        <v>0</v>
      </c>
      <c r="F69" s="58">
        <v>730000</v>
      </c>
      <c r="G69" s="115">
        <f>E69+F69</f>
        <v>730000</v>
      </c>
      <c r="H69" s="46">
        <f>I69-J69</f>
        <v>0</v>
      </c>
      <c r="I69" s="122">
        <v>442006.48</v>
      </c>
      <c r="J69" s="58">
        <v>442006.48</v>
      </c>
      <c r="K69" s="58">
        <f>G69-I69</f>
        <v>287993.52</v>
      </c>
      <c r="L69" s="46">
        <v>301836.48</v>
      </c>
      <c r="M69" s="46">
        <f t="shared" ref="M69" si="8">J69-L69</f>
        <v>140170</v>
      </c>
      <c r="N69" s="48">
        <f t="shared" si="1"/>
        <v>0.60548832876712322</v>
      </c>
    </row>
    <row r="70" spans="1:20" s="6" customFormat="1">
      <c r="A70" s="43"/>
      <c r="B70" s="44"/>
      <c r="C70" s="44"/>
      <c r="D70" s="96"/>
      <c r="E70" s="58"/>
      <c r="F70" s="58"/>
      <c r="G70" s="115"/>
      <c r="H70" s="58"/>
      <c r="I70" s="122"/>
      <c r="J70" s="58"/>
      <c r="K70" s="58"/>
      <c r="L70" s="46"/>
      <c r="M70" s="46"/>
      <c r="N70" s="48"/>
    </row>
    <row r="71" spans="1:20" s="6" customFormat="1">
      <c r="A71" s="43">
        <v>6</v>
      </c>
      <c r="B71" s="44"/>
      <c r="C71" s="44"/>
      <c r="D71" s="95" t="s">
        <v>86</v>
      </c>
      <c r="E71" s="58">
        <v>41400000</v>
      </c>
      <c r="F71" s="58">
        <v>8973143</v>
      </c>
      <c r="G71" s="115">
        <f>E71+F71</f>
        <v>50373143</v>
      </c>
      <c r="H71" s="46">
        <f>I71-J71</f>
        <v>17095877.660000004</v>
      </c>
      <c r="I71" s="122">
        <v>40253965.240000002</v>
      </c>
      <c r="J71" s="58">
        <v>23158087.579999998</v>
      </c>
      <c r="K71" s="58">
        <f>G71-I71</f>
        <v>10119177.759999998</v>
      </c>
      <c r="L71" s="46">
        <v>21065239.579999998</v>
      </c>
      <c r="M71" s="46">
        <f>J71-L71</f>
        <v>2092848</v>
      </c>
      <c r="N71" s="48">
        <f t="shared" si="1"/>
        <v>0.45973084466855679</v>
      </c>
    </row>
    <row r="72" spans="1:20" s="6" customFormat="1">
      <c r="A72" s="43"/>
      <c r="B72" s="44"/>
      <c r="C72" s="44"/>
      <c r="D72" s="95"/>
      <c r="E72" s="58"/>
      <c r="F72" s="58"/>
      <c r="G72" s="115"/>
      <c r="H72" s="58"/>
      <c r="I72" s="122"/>
      <c r="J72" s="58"/>
      <c r="K72" s="58"/>
      <c r="L72" s="46"/>
      <c r="M72" s="46"/>
      <c r="N72" s="48"/>
    </row>
    <row r="73" spans="1:20" s="6" customFormat="1">
      <c r="A73" s="43">
        <v>7</v>
      </c>
      <c r="B73" s="44"/>
      <c r="C73" s="44"/>
      <c r="D73" s="95" t="s">
        <v>112</v>
      </c>
      <c r="E73" s="58">
        <v>10000000</v>
      </c>
      <c r="F73" s="58">
        <v>35900000</v>
      </c>
      <c r="G73" s="115">
        <f>E73+F73</f>
        <v>45900000</v>
      </c>
      <c r="H73" s="46">
        <f>I73-J73</f>
        <v>28989892.609999999</v>
      </c>
      <c r="I73" s="122">
        <v>41488454.240000002</v>
      </c>
      <c r="J73" s="58">
        <v>12498561.630000001</v>
      </c>
      <c r="K73" s="58">
        <f>G73-I73</f>
        <v>4411545.7599999979</v>
      </c>
      <c r="L73" s="46">
        <v>10063787.25</v>
      </c>
      <c r="M73" s="46">
        <f>J73-L73</f>
        <v>2434774.3800000008</v>
      </c>
      <c r="N73" s="48">
        <f t="shared" si="1"/>
        <v>0.27229981764705885</v>
      </c>
    </row>
    <row r="74" spans="1:20" s="6" customFormat="1">
      <c r="A74" s="43"/>
      <c r="B74" s="44"/>
      <c r="C74" s="44"/>
      <c r="D74" s="95"/>
      <c r="E74" s="58"/>
      <c r="F74" s="58"/>
      <c r="G74" s="115"/>
      <c r="H74" s="58"/>
      <c r="I74" s="122"/>
      <c r="J74" s="58"/>
      <c r="K74" s="58"/>
      <c r="L74" s="46"/>
      <c r="M74" s="46"/>
      <c r="N74" s="48"/>
    </row>
    <row r="75" spans="1:20" s="6" customFormat="1">
      <c r="A75" s="43" t="s">
        <v>113</v>
      </c>
      <c r="B75" s="44"/>
      <c r="C75" s="44"/>
      <c r="D75" s="95" t="s">
        <v>101</v>
      </c>
      <c r="E75" s="58">
        <v>0</v>
      </c>
      <c r="F75" s="58">
        <v>160000000</v>
      </c>
      <c r="G75" s="115">
        <f>E75+F75</f>
        <v>160000000</v>
      </c>
      <c r="H75" s="46">
        <f>I75-J75</f>
        <v>0</v>
      </c>
      <c r="I75" s="122">
        <v>159997627.99000001</v>
      </c>
      <c r="J75" s="58">
        <v>159997627.99000001</v>
      </c>
      <c r="K75" s="78">
        <f>G75-I75</f>
        <v>2372.0099999904633</v>
      </c>
      <c r="L75" s="46">
        <v>158182413.61000001</v>
      </c>
      <c r="M75" s="46">
        <f t="shared" ref="M75" si="9">J75-L75</f>
        <v>1815214.3799999952</v>
      </c>
      <c r="N75" s="48">
        <f t="shared" si="1"/>
        <v>0.99998517493750005</v>
      </c>
    </row>
    <row r="76" spans="1:20" s="6" customFormat="1" ht="15.75" thickBot="1">
      <c r="A76" s="55"/>
      <c r="B76" s="56"/>
      <c r="C76" s="56"/>
      <c r="D76" s="55"/>
      <c r="E76" s="55"/>
      <c r="F76" s="55"/>
      <c r="G76" s="114"/>
      <c r="H76" s="131"/>
      <c r="I76" s="118"/>
      <c r="J76" s="55"/>
      <c r="K76" s="55"/>
      <c r="L76" s="53"/>
      <c r="M76" s="46"/>
      <c r="N76" s="48"/>
    </row>
    <row r="77" spans="1:20" s="6" customFormat="1" ht="42.75" customHeight="1" thickBot="1">
      <c r="A77" s="100"/>
      <c r="B77" s="101"/>
      <c r="C77" s="102"/>
      <c r="D77" s="103" t="s">
        <v>51</v>
      </c>
      <c r="E77" s="105">
        <f t="shared" ref="E77:M77" si="10">E24+E45+E67+E69+E71+E73+E75</f>
        <v>1426186822</v>
      </c>
      <c r="F77" s="105">
        <f t="shared" si="10"/>
        <v>147522872</v>
      </c>
      <c r="G77" s="105">
        <f t="shared" si="10"/>
        <v>1573709694</v>
      </c>
      <c r="H77" s="105">
        <f t="shared" si="10"/>
        <v>205812812.42999995</v>
      </c>
      <c r="I77" s="105">
        <f t="shared" si="10"/>
        <v>1246918226.71</v>
      </c>
      <c r="J77" s="105">
        <f t="shared" si="10"/>
        <v>1041105414.2800001</v>
      </c>
      <c r="K77" s="106">
        <f t="shared" si="10"/>
        <v>326791467.28999996</v>
      </c>
      <c r="L77" s="105">
        <f t="shared" si="10"/>
        <v>1004673595.23</v>
      </c>
      <c r="M77" s="105">
        <f t="shared" si="10"/>
        <v>36431819.050000049</v>
      </c>
      <c r="N77" s="107">
        <f>SUM(J77/G77)</f>
        <v>0.66156128938480063</v>
      </c>
    </row>
    <row r="78" spans="1:20" s="6" customFormat="1">
      <c r="P78" s="59"/>
    </row>
    <row r="79" spans="1:20">
      <c r="E79" s="5"/>
      <c r="K79" s="5"/>
      <c r="L79" s="5"/>
      <c r="M79" s="8"/>
      <c r="N79" t="s">
        <v>2</v>
      </c>
      <c r="P79" s="79"/>
    </row>
    <row r="80" spans="1:20" ht="18.75">
      <c r="A80" s="149"/>
      <c r="B80" s="149"/>
      <c r="C80" s="149"/>
      <c r="D80" s="149"/>
      <c r="E80" s="149"/>
      <c r="F80" s="149"/>
      <c r="G80" s="149"/>
      <c r="H80" s="23"/>
      <c r="I80" s="23"/>
      <c r="J80" s="24"/>
      <c r="K80" s="24"/>
      <c r="L80" s="25"/>
      <c r="M80" s="25"/>
      <c r="N80" s="25"/>
      <c r="O80" s="25"/>
      <c r="P80" s="80"/>
      <c r="Q80" s="25"/>
      <c r="R80" s="16"/>
      <c r="S80" s="16"/>
      <c r="T80" s="16"/>
    </row>
    <row r="81" spans="7:17">
      <c r="M81" s="8"/>
      <c r="Q81" s="5"/>
    </row>
    <row r="82" spans="7:17">
      <c r="G82" s="81"/>
      <c r="H82" s="81"/>
      <c r="I82" s="81"/>
      <c r="J82" s="81"/>
      <c r="K82" s="59"/>
      <c r="M82" s="8"/>
    </row>
    <row r="83" spans="7:17">
      <c r="G83" s="59"/>
      <c r="H83" s="59"/>
      <c r="I83" s="59"/>
      <c r="J83" s="81"/>
      <c r="K83" s="79"/>
      <c r="M83" s="8"/>
      <c r="P83" s="5"/>
    </row>
    <row r="84" spans="7:17">
      <c r="G84" s="79"/>
      <c r="H84" s="79"/>
      <c r="I84" s="79"/>
      <c r="J84" s="148"/>
      <c r="K84" s="148"/>
      <c r="M84" s="8"/>
    </row>
    <row r="85" spans="7:17">
      <c r="G85" s="82"/>
      <c r="H85" s="82"/>
      <c r="I85" s="82"/>
      <c r="J85" s="81"/>
      <c r="K85" s="82"/>
      <c r="M85" s="77"/>
    </row>
    <row r="86" spans="7:17">
      <c r="K86" s="5"/>
    </row>
    <row r="87" spans="7:17">
      <c r="K87" s="5"/>
    </row>
    <row r="88" spans="7:17">
      <c r="K88" s="5"/>
      <c r="M88" s="8"/>
    </row>
    <row r="89" spans="7:17">
      <c r="K89" s="5"/>
      <c r="M89" s="8"/>
    </row>
    <row r="90" spans="7:17">
      <c r="M90" s="8"/>
    </row>
  </sheetData>
  <mergeCells count="6">
    <mergeCell ref="J84:K84"/>
    <mergeCell ref="A1:N1"/>
    <mergeCell ref="A3:N3"/>
    <mergeCell ref="A5:N5"/>
    <mergeCell ref="A7:N7"/>
    <mergeCell ref="A80:G80"/>
  </mergeCells>
  <pageMargins left="0.15748031496062992" right="0.15748031496062992" top="0.82677165354330717" bottom="0.74803149606299213" header="0.31496062992125984" footer="0.31496062992125984"/>
  <pageSetup scale="95" orientation="landscape" r:id="rId1"/>
  <headerFooter>
    <oddFooter>&amp;CPreparado por: Ana Ma. De Los Santos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T92"/>
  <sheetViews>
    <sheetView topLeftCell="A24" workbookViewId="0">
      <selection activeCell="G84" sqref="G84"/>
    </sheetView>
  </sheetViews>
  <sheetFormatPr baseColWidth="10" defaultRowHeight="15"/>
  <cols>
    <col min="1" max="1" width="5.5703125" customWidth="1"/>
    <col min="2" max="2" width="3.140625" hidden="1" customWidth="1"/>
    <col min="3" max="3" width="3.85546875" hidden="1" customWidth="1"/>
    <col min="4" max="4" width="15" customWidth="1"/>
    <col min="5" max="5" width="13.7109375" customWidth="1"/>
    <col min="6" max="6" width="13" bestFit="1" customWidth="1"/>
    <col min="7" max="7" width="13.85546875" customWidth="1"/>
    <col min="8" max="8" width="12.5703125" customWidth="1"/>
    <col min="9" max="9" width="13.28515625" hidden="1" customWidth="1"/>
    <col min="10" max="10" width="13.5703125" customWidth="1"/>
    <col min="11" max="11" width="13.28515625" bestFit="1" customWidth="1"/>
    <col min="12" max="12" width="13.5703125" customWidth="1"/>
    <col min="13" max="13" width="12.5703125" customWidth="1"/>
    <col min="14" max="14" width="10.42578125" customWidth="1"/>
    <col min="15" max="15" width="15.85546875" customWidth="1"/>
    <col min="16" max="16" width="13.42578125" bestFit="1" customWidth="1"/>
  </cols>
  <sheetData>
    <row r="1" spans="1:14" ht="18.75">
      <c r="A1" s="145" t="s">
        <v>1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4" ht="18.7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</row>
    <row r="3" spans="1:14" ht="18.75">
      <c r="A3" s="146" t="s">
        <v>122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</row>
    <row r="4" spans="1:14" ht="18.75">
      <c r="A4" s="23"/>
      <c r="B4" s="24"/>
      <c r="C4" s="24"/>
      <c r="D4" s="25"/>
      <c r="E4" s="25"/>
      <c r="F4" s="25"/>
      <c r="G4" s="25"/>
      <c r="H4" s="25"/>
      <c r="I4" s="25"/>
      <c r="J4" s="25"/>
      <c r="K4" s="25" t="s">
        <v>2</v>
      </c>
      <c r="L4" s="16"/>
      <c r="M4" s="16"/>
      <c r="N4" s="16"/>
    </row>
    <row r="5" spans="1:14" ht="15.75">
      <c r="A5" s="147" t="s">
        <v>138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</row>
    <row r="6" spans="1:14" ht="15.75">
      <c r="A6" s="133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</row>
    <row r="7" spans="1:14" ht="15.75">
      <c r="A7" s="147" t="s">
        <v>96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</row>
    <row r="8" spans="1:14" ht="17.25" customHeight="1" thickBot="1">
      <c r="A8" s="23"/>
      <c r="B8" s="24"/>
      <c r="C8" s="24"/>
      <c r="D8" s="24"/>
      <c r="E8" s="16" t="s">
        <v>3</v>
      </c>
      <c r="F8" s="16"/>
      <c r="G8" s="16"/>
      <c r="H8" s="16"/>
      <c r="I8" s="16"/>
      <c r="J8" s="16"/>
      <c r="K8" s="16"/>
      <c r="L8" s="16"/>
      <c r="M8" s="16"/>
      <c r="N8" s="16"/>
    </row>
    <row r="9" spans="1:14" s="6" customFormat="1" ht="75.75" thickBot="1">
      <c r="A9" s="108" t="s">
        <v>4</v>
      </c>
      <c r="B9" s="104" t="s">
        <v>5</v>
      </c>
      <c r="C9" s="104" t="s">
        <v>6</v>
      </c>
      <c r="D9" s="108" t="s">
        <v>7</v>
      </c>
      <c r="E9" s="108" t="s">
        <v>125</v>
      </c>
      <c r="F9" s="108" t="s">
        <v>126</v>
      </c>
      <c r="G9" s="108" t="s">
        <v>127</v>
      </c>
      <c r="H9" s="108" t="s">
        <v>133</v>
      </c>
      <c r="I9" s="130" t="s">
        <v>137</v>
      </c>
      <c r="J9" s="108" t="s">
        <v>128</v>
      </c>
      <c r="K9" s="108" t="s">
        <v>129</v>
      </c>
      <c r="L9" s="108" t="s">
        <v>130</v>
      </c>
      <c r="M9" s="108" t="s">
        <v>131</v>
      </c>
      <c r="N9" s="108" t="s">
        <v>132</v>
      </c>
    </row>
    <row r="10" spans="1:14" ht="15.75" hidden="1" thickBot="1">
      <c r="A10" s="30">
        <v>1</v>
      </c>
      <c r="B10" s="31">
        <v>1</v>
      </c>
      <c r="C10" s="31">
        <v>1</v>
      </c>
      <c r="D10" s="32" t="s">
        <v>9</v>
      </c>
      <c r="E10" s="33">
        <v>398460278</v>
      </c>
      <c r="F10" s="34">
        <v>12375913</v>
      </c>
      <c r="G10" s="33">
        <v>410836191</v>
      </c>
      <c r="H10" s="34"/>
      <c r="I10" s="34"/>
      <c r="J10" s="34">
        <v>407440328.19999999</v>
      </c>
      <c r="K10" s="33">
        <f>SUM(G10-J10)</f>
        <v>3395862.8000000119</v>
      </c>
      <c r="L10" s="34">
        <v>407391891.86000001</v>
      </c>
      <c r="M10" s="35">
        <v>48436.34</v>
      </c>
      <c r="N10" s="36"/>
    </row>
    <row r="11" spans="1:14" ht="15.75" hidden="1" thickBot="1">
      <c r="A11" s="30">
        <v>1</v>
      </c>
      <c r="B11" s="31">
        <v>1</v>
      </c>
      <c r="C11" s="31">
        <v>2</v>
      </c>
      <c r="D11" s="32" t="s">
        <v>10</v>
      </c>
      <c r="E11" s="37">
        <v>324000</v>
      </c>
      <c r="F11" s="38"/>
      <c r="G11" s="37">
        <v>324000</v>
      </c>
      <c r="H11" s="38"/>
      <c r="I11" s="38"/>
      <c r="J11" s="38">
        <v>245640</v>
      </c>
      <c r="K11" s="33">
        <f t="shared" ref="K11:K23" si="0">SUM(G11-J11)</f>
        <v>78360</v>
      </c>
      <c r="L11" s="38">
        <v>245640</v>
      </c>
      <c r="M11" s="35">
        <v>0</v>
      </c>
      <c r="N11" s="36"/>
    </row>
    <row r="12" spans="1:14" ht="15.75" hidden="1" thickBot="1">
      <c r="A12" s="30">
        <v>1</v>
      </c>
      <c r="B12" s="31">
        <v>2</v>
      </c>
      <c r="C12" s="31">
        <v>1</v>
      </c>
      <c r="D12" s="32" t="s">
        <v>11</v>
      </c>
      <c r="E12" s="37">
        <v>36417360</v>
      </c>
      <c r="F12" s="38">
        <v>122340</v>
      </c>
      <c r="G12" s="37">
        <v>36539700</v>
      </c>
      <c r="H12" s="38"/>
      <c r="I12" s="38"/>
      <c r="J12" s="38">
        <v>35803507.259999998</v>
      </c>
      <c r="K12" s="33">
        <f t="shared" si="0"/>
        <v>736192.74000000209</v>
      </c>
      <c r="L12" s="38">
        <v>35782432.579999998</v>
      </c>
      <c r="M12" s="35">
        <v>21074.68</v>
      </c>
      <c r="N12" s="36"/>
    </row>
    <row r="13" spans="1:14" ht="15.75" hidden="1" thickBot="1">
      <c r="A13" s="30">
        <v>1</v>
      </c>
      <c r="B13" s="31">
        <v>3</v>
      </c>
      <c r="C13" s="31">
        <v>3</v>
      </c>
      <c r="D13" s="32" t="s">
        <v>12</v>
      </c>
      <c r="E13" s="37">
        <v>0</v>
      </c>
      <c r="F13" s="38">
        <v>3183570</v>
      </c>
      <c r="G13" s="37">
        <v>3183570</v>
      </c>
      <c r="H13" s="38"/>
      <c r="I13" s="38"/>
      <c r="J13" s="38">
        <v>1060000</v>
      </c>
      <c r="K13" s="33">
        <f t="shared" si="0"/>
        <v>2123570</v>
      </c>
      <c r="L13" s="38">
        <v>0</v>
      </c>
      <c r="M13" s="35">
        <v>1060000</v>
      </c>
      <c r="N13" s="36"/>
    </row>
    <row r="14" spans="1:14" ht="15.75" hidden="1" thickBot="1">
      <c r="A14" s="30">
        <v>1</v>
      </c>
      <c r="B14" s="31">
        <v>3</v>
      </c>
      <c r="C14" s="31">
        <v>5</v>
      </c>
      <c r="D14" s="32" t="s">
        <v>13</v>
      </c>
      <c r="E14" s="37">
        <v>0</v>
      </c>
      <c r="F14" s="38">
        <v>3100000</v>
      </c>
      <c r="G14" s="37">
        <v>3100000</v>
      </c>
      <c r="H14" s="38"/>
      <c r="I14" s="38"/>
      <c r="J14" s="38">
        <v>3640800</v>
      </c>
      <c r="K14" s="33">
        <f t="shared" si="0"/>
        <v>-540800</v>
      </c>
      <c r="L14" s="38">
        <v>3640800</v>
      </c>
      <c r="M14" s="35">
        <v>0</v>
      </c>
      <c r="N14" s="36"/>
    </row>
    <row r="15" spans="1:14" ht="15.75" hidden="1" thickBot="1">
      <c r="A15" s="30">
        <v>1</v>
      </c>
      <c r="B15" s="31">
        <v>3</v>
      </c>
      <c r="C15" s="31">
        <v>7</v>
      </c>
      <c r="D15" s="32" t="s">
        <v>14</v>
      </c>
      <c r="E15" s="39">
        <v>16285416</v>
      </c>
      <c r="F15" s="40"/>
      <c r="G15" s="37">
        <v>16285416</v>
      </c>
      <c r="H15" s="38"/>
      <c r="I15" s="38"/>
      <c r="J15" s="40">
        <v>16287694</v>
      </c>
      <c r="K15" s="33">
        <f t="shared" si="0"/>
        <v>-2278</v>
      </c>
      <c r="L15" s="40">
        <v>16287694</v>
      </c>
      <c r="M15" s="35">
        <v>0</v>
      </c>
      <c r="N15" s="36"/>
    </row>
    <row r="16" spans="1:14" ht="15.75" hidden="1" thickBot="1">
      <c r="A16" s="30">
        <v>1</v>
      </c>
      <c r="B16" s="31">
        <v>3</v>
      </c>
      <c r="C16" s="31">
        <v>8</v>
      </c>
      <c r="D16" s="32" t="s">
        <v>15</v>
      </c>
      <c r="E16" s="39">
        <v>7200000</v>
      </c>
      <c r="F16" s="40">
        <v>-5504929</v>
      </c>
      <c r="G16" s="37">
        <v>1695071</v>
      </c>
      <c r="H16" s="38"/>
      <c r="I16" s="38"/>
      <c r="J16" s="40">
        <v>0</v>
      </c>
      <c r="K16" s="33">
        <f t="shared" si="0"/>
        <v>1695071</v>
      </c>
      <c r="L16" s="40">
        <v>0</v>
      </c>
      <c r="M16" s="35">
        <v>0</v>
      </c>
      <c r="N16" s="36"/>
    </row>
    <row r="17" spans="1:15" ht="15.75" hidden="1" thickBot="1">
      <c r="A17" s="30">
        <v>1</v>
      </c>
      <c r="B17" s="31">
        <v>4</v>
      </c>
      <c r="C17" s="31">
        <v>1</v>
      </c>
      <c r="D17" s="32" t="s">
        <v>16</v>
      </c>
      <c r="E17" s="39">
        <v>0</v>
      </c>
      <c r="F17" s="40">
        <v>3000000</v>
      </c>
      <c r="G17" s="37">
        <v>3000000</v>
      </c>
      <c r="H17" s="38"/>
      <c r="I17" s="38"/>
      <c r="J17" s="40">
        <v>2996000</v>
      </c>
      <c r="K17" s="33">
        <f t="shared" si="0"/>
        <v>4000</v>
      </c>
      <c r="L17" s="40">
        <v>0</v>
      </c>
      <c r="M17" s="35">
        <v>2996000</v>
      </c>
      <c r="N17" s="36"/>
    </row>
    <row r="18" spans="1:15" ht="15.75" hidden="1" thickBot="1">
      <c r="A18" s="30">
        <v>1</v>
      </c>
      <c r="B18" s="31">
        <v>8</v>
      </c>
      <c r="C18" s="31">
        <v>1</v>
      </c>
      <c r="D18" s="32" t="s">
        <v>17</v>
      </c>
      <c r="E18" s="37">
        <v>40000000</v>
      </c>
      <c r="F18" s="38"/>
      <c r="G18" s="37">
        <v>40000000</v>
      </c>
      <c r="H18" s="38"/>
      <c r="I18" s="38"/>
      <c r="J18" s="38">
        <v>37920440.020000003</v>
      </c>
      <c r="K18" s="33">
        <f t="shared" si="0"/>
        <v>2079559.9799999967</v>
      </c>
      <c r="L18" s="38">
        <v>37920440.020000003</v>
      </c>
      <c r="M18" s="35">
        <v>0</v>
      </c>
      <c r="N18" s="36"/>
    </row>
    <row r="19" spans="1:15" ht="15.75" hidden="1" thickBot="1">
      <c r="A19" s="30">
        <v>1</v>
      </c>
      <c r="B19" s="31">
        <v>8</v>
      </c>
      <c r="C19" s="31">
        <v>3</v>
      </c>
      <c r="D19" s="32" t="s">
        <v>18</v>
      </c>
      <c r="E19" s="37">
        <v>3000000</v>
      </c>
      <c r="F19" s="38">
        <v>1500000</v>
      </c>
      <c r="G19" s="37">
        <v>4500000</v>
      </c>
      <c r="H19" s="38"/>
      <c r="I19" s="38"/>
      <c r="J19" s="38">
        <v>4429132.97</v>
      </c>
      <c r="K19" s="33">
        <f t="shared" si="0"/>
        <v>70867.030000000261</v>
      </c>
      <c r="L19" s="38">
        <v>4429132.97</v>
      </c>
      <c r="M19" s="35">
        <v>0</v>
      </c>
      <c r="N19" s="36"/>
    </row>
    <row r="20" spans="1:15" ht="15.75" hidden="1" thickBot="1">
      <c r="A20" s="30">
        <v>1</v>
      </c>
      <c r="B20" s="31">
        <v>8</v>
      </c>
      <c r="C20" s="31">
        <v>4</v>
      </c>
      <c r="D20" s="32" t="s">
        <v>19</v>
      </c>
      <c r="E20" s="37">
        <v>800004</v>
      </c>
      <c r="F20" s="38"/>
      <c r="G20" s="37">
        <v>800004</v>
      </c>
      <c r="H20" s="38"/>
      <c r="I20" s="38"/>
      <c r="J20" s="38">
        <v>178917.39</v>
      </c>
      <c r="K20" s="33">
        <f t="shared" si="0"/>
        <v>621086.61</v>
      </c>
      <c r="L20" s="38">
        <v>178917.39</v>
      </c>
      <c r="M20" s="35">
        <v>0</v>
      </c>
      <c r="N20" s="36"/>
    </row>
    <row r="21" spans="1:15" ht="15.75" hidden="1" thickBot="1">
      <c r="A21" s="30">
        <v>1</v>
      </c>
      <c r="B21" s="31">
        <v>9</v>
      </c>
      <c r="C21" s="31">
        <v>1</v>
      </c>
      <c r="D21" s="32" t="s">
        <v>20</v>
      </c>
      <c r="E21" s="41">
        <v>32000000</v>
      </c>
      <c r="F21" s="42">
        <v>495923</v>
      </c>
      <c r="G21" s="37">
        <v>32495923</v>
      </c>
      <c r="H21" s="38"/>
      <c r="I21" s="38"/>
      <c r="J21" s="42">
        <v>31428879.079999998</v>
      </c>
      <c r="K21" s="33">
        <f t="shared" si="0"/>
        <v>1067043.9200000018</v>
      </c>
      <c r="L21" s="42">
        <v>31428879.079999998</v>
      </c>
      <c r="M21" s="35">
        <v>0</v>
      </c>
      <c r="N21" s="36"/>
    </row>
    <row r="22" spans="1:15" ht="15.75" hidden="1" thickBot="1">
      <c r="A22" s="30">
        <v>1</v>
      </c>
      <c r="B22" s="31">
        <v>9</v>
      </c>
      <c r="C22" s="31">
        <v>2</v>
      </c>
      <c r="D22" s="32" t="s">
        <v>21</v>
      </c>
      <c r="E22" s="41">
        <v>32634400</v>
      </c>
      <c r="F22" s="42"/>
      <c r="G22" s="37">
        <v>32634400</v>
      </c>
      <c r="H22" s="38"/>
      <c r="I22" s="38"/>
      <c r="J22" s="42">
        <v>31482825.82</v>
      </c>
      <c r="K22" s="33">
        <f t="shared" si="0"/>
        <v>1151574.1799999997</v>
      </c>
      <c r="L22" s="42">
        <v>31482825.82</v>
      </c>
      <c r="M22" s="35">
        <v>0</v>
      </c>
      <c r="N22" s="36"/>
    </row>
    <row r="23" spans="1:15" ht="15.75" hidden="1" thickBot="1">
      <c r="A23" s="30">
        <v>1</v>
      </c>
      <c r="B23" s="31">
        <v>9</v>
      </c>
      <c r="C23" s="31">
        <v>3</v>
      </c>
      <c r="D23" s="32" t="s">
        <v>22</v>
      </c>
      <c r="E23" s="41">
        <v>5220000</v>
      </c>
      <c r="F23" s="42"/>
      <c r="G23" s="37">
        <v>5220000</v>
      </c>
      <c r="H23" s="38"/>
      <c r="I23" s="38"/>
      <c r="J23" s="42">
        <v>5188391.09</v>
      </c>
      <c r="K23" s="33">
        <f t="shared" si="0"/>
        <v>31608.910000000149</v>
      </c>
      <c r="L23" s="42">
        <v>5188391.09</v>
      </c>
      <c r="M23" s="35">
        <v>0</v>
      </c>
      <c r="N23" s="36"/>
    </row>
    <row r="24" spans="1:15" s="6" customFormat="1" ht="21.75" customHeight="1">
      <c r="A24" s="43">
        <v>1</v>
      </c>
      <c r="B24" s="44">
        <v>1</v>
      </c>
      <c r="C24" s="44"/>
      <c r="D24" s="91" t="s">
        <v>8</v>
      </c>
      <c r="E24" s="90">
        <v>20788000</v>
      </c>
      <c r="F24" s="90">
        <v>-6000000</v>
      </c>
      <c r="G24" s="111">
        <f>E24+F24</f>
        <v>14788000</v>
      </c>
      <c r="H24" s="90">
        <f>I24-J24</f>
        <v>0</v>
      </c>
      <c r="I24" s="116">
        <v>5466087.6500000004</v>
      </c>
      <c r="J24" s="116">
        <v>5466087.6500000004</v>
      </c>
      <c r="K24" s="90">
        <f>G24-J24</f>
        <v>9321912.3499999996</v>
      </c>
      <c r="L24" s="90">
        <v>5466087.6500000004</v>
      </c>
      <c r="M24" s="90">
        <f>J24-L24</f>
        <v>0</v>
      </c>
      <c r="N24" s="89">
        <f>SUM(J24/G24)</f>
        <v>0.36962994657830678</v>
      </c>
      <c r="O24" s="127"/>
    </row>
    <row r="25" spans="1:15" s="6" customFormat="1" hidden="1">
      <c r="A25" s="43">
        <v>2</v>
      </c>
      <c r="B25" s="44">
        <v>1</v>
      </c>
      <c r="C25" s="44">
        <v>1</v>
      </c>
      <c r="D25" s="92" t="s">
        <v>24</v>
      </c>
      <c r="E25" s="50">
        <v>765600</v>
      </c>
      <c r="F25" s="50">
        <v>-638000</v>
      </c>
      <c r="G25" s="112">
        <v>127600</v>
      </c>
      <c r="H25" s="46">
        <f t="shared" ref="H25:H66" si="1">G25-J25-K25</f>
        <v>0</v>
      </c>
      <c r="I25" s="120"/>
      <c r="J25" s="117">
        <v>127600</v>
      </c>
      <c r="K25" s="50">
        <v>0</v>
      </c>
      <c r="L25" s="53">
        <v>127600</v>
      </c>
      <c r="M25" s="53">
        <v>0</v>
      </c>
      <c r="N25" s="48">
        <f t="shared" ref="N25:N77" si="2">SUM(J25/G25)</f>
        <v>1</v>
      </c>
    </row>
    <row r="26" spans="1:15" s="6" customFormat="1" hidden="1">
      <c r="A26" s="43">
        <v>2</v>
      </c>
      <c r="B26" s="44">
        <v>1</v>
      </c>
      <c r="C26" s="44">
        <v>3</v>
      </c>
      <c r="D26" s="92" t="s">
        <v>25</v>
      </c>
      <c r="E26" s="50">
        <v>11490000</v>
      </c>
      <c r="F26" s="50">
        <v>-973523</v>
      </c>
      <c r="G26" s="112">
        <v>10516477</v>
      </c>
      <c r="H26" s="46">
        <f t="shared" si="1"/>
        <v>8.19563861220729E-10</v>
      </c>
      <c r="I26" s="120"/>
      <c r="J26" s="117">
        <v>10516476.119999999</v>
      </c>
      <c r="K26" s="50">
        <v>0.88</v>
      </c>
      <c r="L26" s="53">
        <v>10516476.119999999</v>
      </c>
      <c r="M26" s="53">
        <v>0</v>
      </c>
      <c r="N26" s="48">
        <f t="shared" si="2"/>
        <v>0.9999999163217872</v>
      </c>
    </row>
    <row r="27" spans="1:15" s="6" customFormat="1" hidden="1">
      <c r="A27" s="43"/>
      <c r="B27" s="44"/>
      <c r="C27" s="44"/>
      <c r="D27" s="92"/>
      <c r="E27" s="50"/>
      <c r="F27" s="50"/>
      <c r="G27" s="112"/>
      <c r="H27" s="46">
        <f t="shared" si="1"/>
        <v>0</v>
      </c>
      <c r="I27" s="120"/>
      <c r="J27" s="117"/>
      <c r="K27" s="50"/>
      <c r="L27" s="53"/>
      <c r="M27" s="53"/>
      <c r="N27" s="48" t="e">
        <f t="shared" si="2"/>
        <v>#DIV/0!</v>
      </c>
    </row>
    <row r="28" spans="1:15" s="6" customFormat="1" hidden="1">
      <c r="A28" s="43">
        <v>2</v>
      </c>
      <c r="B28" s="44">
        <v>2</v>
      </c>
      <c r="C28" s="44">
        <v>1</v>
      </c>
      <c r="D28" s="92" t="s">
        <v>26</v>
      </c>
      <c r="E28" s="50">
        <v>14400000</v>
      </c>
      <c r="F28" s="50">
        <v>1468929</v>
      </c>
      <c r="G28" s="112">
        <v>15868929</v>
      </c>
      <c r="H28" s="46">
        <f t="shared" si="1"/>
        <v>0</v>
      </c>
      <c r="I28" s="120"/>
      <c r="J28" s="117">
        <v>15563890.67</v>
      </c>
      <c r="K28" s="50">
        <v>305038.33</v>
      </c>
      <c r="L28" s="53">
        <v>15485231.390000001</v>
      </c>
      <c r="M28" s="53">
        <v>81659.28</v>
      </c>
      <c r="N28" s="48">
        <f t="shared" si="2"/>
        <v>0.98077763597026613</v>
      </c>
    </row>
    <row r="29" spans="1:15" s="6" customFormat="1" hidden="1">
      <c r="A29" s="43">
        <v>2</v>
      </c>
      <c r="B29" s="44">
        <v>2</v>
      </c>
      <c r="C29" s="44">
        <v>2</v>
      </c>
      <c r="D29" s="92" t="s">
        <v>27</v>
      </c>
      <c r="E29" s="50">
        <v>300000</v>
      </c>
      <c r="F29" s="50"/>
      <c r="G29" s="112">
        <v>300000</v>
      </c>
      <c r="H29" s="46">
        <f t="shared" si="1"/>
        <v>0</v>
      </c>
      <c r="I29" s="120"/>
      <c r="J29" s="117">
        <v>382409.01</v>
      </c>
      <c r="K29" s="50">
        <v>-82409.009999999995</v>
      </c>
      <c r="L29" s="50">
        <v>382409.01</v>
      </c>
      <c r="M29" s="53">
        <v>0</v>
      </c>
      <c r="N29" s="48">
        <f t="shared" si="2"/>
        <v>1.2746967</v>
      </c>
    </row>
    <row r="30" spans="1:15" s="6" customFormat="1" hidden="1">
      <c r="A30" s="43"/>
      <c r="B30" s="44"/>
      <c r="C30" s="44"/>
      <c r="D30" s="92"/>
      <c r="E30" s="50"/>
      <c r="F30" s="50"/>
      <c r="G30" s="112"/>
      <c r="H30" s="46">
        <f t="shared" si="1"/>
        <v>0</v>
      </c>
      <c r="I30" s="120"/>
      <c r="J30" s="117"/>
      <c r="K30" s="50"/>
      <c r="L30" s="53"/>
      <c r="M30" s="53"/>
      <c r="N30" s="48" t="e">
        <f t="shared" si="2"/>
        <v>#DIV/0!</v>
      </c>
    </row>
    <row r="31" spans="1:15" s="6" customFormat="1" hidden="1">
      <c r="A31" s="43">
        <v>2</v>
      </c>
      <c r="B31" s="44">
        <v>3</v>
      </c>
      <c r="C31" s="44">
        <v>1</v>
      </c>
      <c r="D31" s="92" t="s">
        <v>28</v>
      </c>
      <c r="E31" s="50">
        <v>4500000</v>
      </c>
      <c r="F31" s="50">
        <v>-4245000</v>
      </c>
      <c r="G31" s="112">
        <v>255000</v>
      </c>
      <c r="H31" s="46">
        <f t="shared" si="1"/>
        <v>0</v>
      </c>
      <c r="I31" s="120"/>
      <c r="J31" s="117">
        <v>248733.31</v>
      </c>
      <c r="K31" s="50">
        <v>6266.69</v>
      </c>
      <c r="L31" s="53">
        <v>248733.31</v>
      </c>
      <c r="M31" s="53">
        <v>0</v>
      </c>
      <c r="N31" s="48">
        <f t="shared" si="2"/>
        <v>0.97542474509803923</v>
      </c>
    </row>
    <row r="32" spans="1:15" s="6" customFormat="1" hidden="1">
      <c r="A32" s="43">
        <v>2</v>
      </c>
      <c r="B32" s="44">
        <v>3</v>
      </c>
      <c r="C32" s="44">
        <v>2</v>
      </c>
      <c r="D32" s="92" t="s">
        <v>29</v>
      </c>
      <c r="E32" s="50">
        <v>800000</v>
      </c>
      <c r="F32" s="50"/>
      <c r="G32" s="112">
        <v>800000</v>
      </c>
      <c r="H32" s="46">
        <f t="shared" si="1"/>
        <v>4.638422979041934E-11</v>
      </c>
      <c r="I32" s="120"/>
      <c r="J32" s="117">
        <v>803969.2</v>
      </c>
      <c r="K32" s="50">
        <v>-3969.2</v>
      </c>
      <c r="L32" s="53">
        <v>803969.2</v>
      </c>
      <c r="M32" s="53">
        <v>0</v>
      </c>
      <c r="N32" s="48">
        <f t="shared" si="2"/>
        <v>1.0049614999999998</v>
      </c>
    </row>
    <row r="33" spans="1:15" s="6" customFormat="1" hidden="1">
      <c r="A33" s="43"/>
      <c r="B33" s="44"/>
      <c r="C33" s="44"/>
      <c r="D33" s="92"/>
      <c r="E33" s="50"/>
      <c r="F33" s="50"/>
      <c r="G33" s="112"/>
      <c r="H33" s="46">
        <f t="shared" si="1"/>
        <v>0</v>
      </c>
      <c r="I33" s="120"/>
      <c r="J33" s="117"/>
      <c r="K33" s="50"/>
      <c r="L33" s="53"/>
      <c r="M33" s="53"/>
      <c r="N33" s="48" t="e">
        <f t="shared" si="2"/>
        <v>#DIV/0!</v>
      </c>
    </row>
    <row r="34" spans="1:15" s="6" customFormat="1" hidden="1">
      <c r="A34" s="43">
        <v>2</v>
      </c>
      <c r="B34" s="44">
        <v>6</v>
      </c>
      <c r="C34" s="44">
        <v>1</v>
      </c>
      <c r="D34" s="92" t="s">
        <v>30</v>
      </c>
      <c r="E34" s="50">
        <v>150000</v>
      </c>
      <c r="F34" s="50">
        <v>-54892</v>
      </c>
      <c r="G34" s="112">
        <v>95108</v>
      </c>
      <c r="H34" s="46">
        <f t="shared" si="1"/>
        <v>2.9103802701158088E-12</v>
      </c>
      <c r="I34" s="120"/>
      <c r="J34" s="117">
        <v>95107.95</v>
      </c>
      <c r="K34" s="50">
        <v>0.05</v>
      </c>
      <c r="L34" s="53">
        <v>95107.95</v>
      </c>
      <c r="M34" s="53">
        <v>0</v>
      </c>
      <c r="N34" s="48">
        <f t="shared" si="2"/>
        <v>0.99999947428186897</v>
      </c>
    </row>
    <row r="35" spans="1:15" s="6" customFormat="1" hidden="1">
      <c r="A35" s="43">
        <v>2</v>
      </c>
      <c r="B35" s="44">
        <v>6</v>
      </c>
      <c r="C35" s="44">
        <v>4</v>
      </c>
      <c r="D35" s="92" t="s">
        <v>31</v>
      </c>
      <c r="E35" s="50">
        <v>4454400</v>
      </c>
      <c r="F35" s="50"/>
      <c r="G35" s="112">
        <v>4454400</v>
      </c>
      <c r="H35" s="46">
        <f t="shared" si="1"/>
        <v>0</v>
      </c>
      <c r="I35" s="120"/>
      <c r="J35" s="117">
        <v>4438400</v>
      </c>
      <c r="K35" s="50">
        <v>16000</v>
      </c>
      <c r="L35" s="53">
        <v>3881600</v>
      </c>
      <c r="M35" s="53">
        <v>556800</v>
      </c>
      <c r="N35" s="48">
        <f t="shared" si="2"/>
        <v>0.99640804597701149</v>
      </c>
    </row>
    <row r="36" spans="1:15" s="6" customFormat="1" hidden="1">
      <c r="A36" s="43">
        <v>2</v>
      </c>
      <c r="B36" s="44">
        <v>6</v>
      </c>
      <c r="C36" s="44">
        <v>9</v>
      </c>
      <c r="D36" s="92" t="s">
        <v>32</v>
      </c>
      <c r="E36" s="50">
        <v>534528</v>
      </c>
      <c r="F36" s="50">
        <v>-44050</v>
      </c>
      <c r="G36" s="112">
        <v>490478</v>
      </c>
      <c r="H36" s="46">
        <f t="shared" si="1"/>
        <v>0</v>
      </c>
      <c r="I36" s="120"/>
      <c r="J36" s="117">
        <v>489984</v>
      </c>
      <c r="K36" s="50">
        <v>494</v>
      </c>
      <c r="L36" s="53">
        <v>445440</v>
      </c>
      <c r="M36" s="53">
        <v>44544</v>
      </c>
      <c r="N36" s="48">
        <f t="shared" si="2"/>
        <v>0.99899281924979311</v>
      </c>
    </row>
    <row r="37" spans="1:15" s="6" customFormat="1" hidden="1">
      <c r="A37" s="43"/>
      <c r="B37" s="44"/>
      <c r="C37" s="44"/>
      <c r="D37" s="93"/>
      <c r="E37" s="55"/>
      <c r="F37" s="55"/>
      <c r="G37" s="112"/>
      <c r="H37" s="46">
        <f t="shared" si="1"/>
        <v>0</v>
      </c>
      <c r="I37" s="120"/>
      <c r="J37" s="118"/>
      <c r="K37" s="50"/>
      <c r="L37" s="53"/>
      <c r="M37" s="53"/>
      <c r="N37" s="48" t="e">
        <f t="shared" si="2"/>
        <v>#DIV/0!</v>
      </c>
    </row>
    <row r="38" spans="1:15" s="6" customFormat="1" hidden="1">
      <c r="A38" s="43">
        <v>2</v>
      </c>
      <c r="B38" s="44">
        <v>7</v>
      </c>
      <c r="C38" s="44">
        <v>2</v>
      </c>
      <c r="D38" s="92" t="s">
        <v>33</v>
      </c>
      <c r="E38" s="50">
        <v>18000000</v>
      </c>
      <c r="F38" s="50">
        <v>-9640251</v>
      </c>
      <c r="G38" s="112">
        <v>8359749</v>
      </c>
      <c r="H38" s="46">
        <f t="shared" si="1"/>
        <v>3.7252900764173091E-10</v>
      </c>
      <c r="I38" s="120"/>
      <c r="J38" s="117">
        <v>8359748.3499999996</v>
      </c>
      <c r="K38" s="50">
        <v>0.65</v>
      </c>
      <c r="L38" s="50">
        <v>8359748.3499999996</v>
      </c>
      <c r="M38" s="53">
        <v>0</v>
      </c>
      <c r="N38" s="48">
        <f t="shared" si="2"/>
        <v>0.99999992224646927</v>
      </c>
    </row>
    <row r="39" spans="1:15" s="6" customFormat="1" hidden="1">
      <c r="A39" s="43"/>
      <c r="B39" s="44"/>
      <c r="C39" s="44"/>
      <c r="D39" s="92"/>
      <c r="E39" s="55"/>
      <c r="F39" s="55"/>
      <c r="G39" s="112"/>
      <c r="H39" s="46">
        <f t="shared" si="1"/>
        <v>0</v>
      </c>
      <c r="I39" s="120"/>
      <c r="J39" s="118"/>
      <c r="K39" s="50"/>
      <c r="L39" s="53"/>
      <c r="M39" s="53"/>
      <c r="N39" s="48" t="e">
        <f t="shared" si="2"/>
        <v>#DIV/0!</v>
      </c>
    </row>
    <row r="40" spans="1:15" s="6" customFormat="1" hidden="1">
      <c r="A40" s="43">
        <v>2</v>
      </c>
      <c r="B40" s="44">
        <v>8</v>
      </c>
      <c r="C40" s="44">
        <v>2</v>
      </c>
      <c r="D40" s="92" t="s">
        <v>34</v>
      </c>
      <c r="E40" s="50">
        <v>215000000</v>
      </c>
      <c r="F40" s="50">
        <v>-1605229</v>
      </c>
      <c r="G40" s="112">
        <v>213394771</v>
      </c>
      <c r="H40" s="46">
        <f t="shared" si="1"/>
        <v>-8.3446503040818243E-9</v>
      </c>
      <c r="I40" s="120"/>
      <c r="J40" s="119">
        <v>213394770.21000001</v>
      </c>
      <c r="K40" s="50">
        <v>0.79</v>
      </c>
      <c r="L40" s="53">
        <v>157671851.52000001</v>
      </c>
      <c r="M40" s="53">
        <v>55722918.689999998</v>
      </c>
      <c r="N40" s="48">
        <f t="shared" si="2"/>
        <v>0.99999999629794123</v>
      </c>
    </row>
    <row r="41" spans="1:15" s="6" customFormat="1" hidden="1">
      <c r="A41" s="43"/>
      <c r="B41" s="44"/>
      <c r="C41" s="44"/>
      <c r="D41" s="92"/>
      <c r="E41" s="55"/>
      <c r="F41" s="55"/>
      <c r="G41" s="112"/>
      <c r="H41" s="46">
        <f t="shared" si="1"/>
        <v>0</v>
      </c>
      <c r="I41" s="120"/>
      <c r="J41" s="118"/>
      <c r="K41" s="50"/>
      <c r="L41" s="53"/>
      <c r="M41" s="53"/>
      <c r="N41" s="48" t="e">
        <f t="shared" si="2"/>
        <v>#DIV/0!</v>
      </c>
    </row>
    <row r="42" spans="1:15" s="6" customFormat="1" hidden="1">
      <c r="A42" s="43">
        <v>2</v>
      </c>
      <c r="B42" s="44">
        <v>9</v>
      </c>
      <c r="C42" s="44">
        <v>6</v>
      </c>
      <c r="D42" s="92" t="s">
        <v>35</v>
      </c>
      <c r="E42" s="50">
        <v>1680000</v>
      </c>
      <c r="F42" s="50">
        <v>-1600000</v>
      </c>
      <c r="G42" s="112">
        <v>80000</v>
      </c>
      <c r="H42" s="46">
        <f t="shared" si="1"/>
        <v>0</v>
      </c>
      <c r="I42" s="120"/>
      <c r="J42" s="117">
        <v>0</v>
      </c>
      <c r="K42" s="50">
        <v>80000</v>
      </c>
      <c r="L42" s="53">
        <v>0</v>
      </c>
      <c r="M42" s="53">
        <v>0</v>
      </c>
      <c r="N42" s="48">
        <f t="shared" si="2"/>
        <v>0</v>
      </c>
    </row>
    <row r="43" spans="1:15" s="6" customFormat="1" hidden="1">
      <c r="A43" s="43">
        <v>2</v>
      </c>
      <c r="B43" s="44">
        <v>9</v>
      </c>
      <c r="C43" s="44">
        <v>9</v>
      </c>
      <c r="D43" s="92" t="s">
        <v>36</v>
      </c>
      <c r="E43" s="50">
        <v>0</v>
      </c>
      <c r="F43" s="50">
        <v>4920000</v>
      </c>
      <c r="G43" s="112">
        <f t="shared" ref="G43" si="3">E43+F43</f>
        <v>4920000</v>
      </c>
      <c r="H43" s="46">
        <f t="shared" si="1"/>
        <v>0</v>
      </c>
      <c r="I43" s="120"/>
      <c r="J43" s="117">
        <v>5000000</v>
      </c>
      <c r="K43" s="50">
        <f t="shared" ref="K43" si="4">G43-J43</f>
        <v>-80000</v>
      </c>
      <c r="L43" s="53">
        <v>5000000</v>
      </c>
      <c r="M43" s="53">
        <f t="shared" ref="M43" si="5">J43-L43</f>
        <v>0</v>
      </c>
      <c r="N43" s="48">
        <f t="shared" si="2"/>
        <v>1.0162601626016261</v>
      </c>
    </row>
    <row r="44" spans="1:15" s="6" customFormat="1">
      <c r="A44" s="43"/>
      <c r="B44" s="44"/>
      <c r="C44" s="44"/>
      <c r="D44" s="92"/>
      <c r="E44" s="50"/>
      <c r="F44" s="50"/>
      <c r="G44" s="112"/>
      <c r="H44" s="46"/>
      <c r="I44" s="120"/>
      <c r="J44" s="117"/>
      <c r="K44" s="50"/>
      <c r="L44" s="53"/>
      <c r="M44" s="53"/>
      <c r="N44" s="48"/>
    </row>
    <row r="45" spans="1:15" s="6" customFormat="1">
      <c r="A45" s="43">
        <v>2</v>
      </c>
      <c r="B45" s="44">
        <v>1</v>
      </c>
      <c r="C45" s="44"/>
      <c r="D45" s="94" t="s">
        <v>23</v>
      </c>
      <c r="E45" s="46">
        <v>127306396</v>
      </c>
      <c r="F45" s="46">
        <v>-55167737</v>
      </c>
      <c r="G45" s="113">
        <f>E45+F45</f>
        <v>72138659</v>
      </c>
      <c r="H45" s="46">
        <f>I45-J45</f>
        <v>11755501.479999997</v>
      </c>
      <c r="I45" s="120">
        <v>52040182.07</v>
      </c>
      <c r="J45" s="120">
        <v>40284680.590000004</v>
      </c>
      <c r="K45" s="46">
        <f>G45-J45-H45</f>
        <v>20098476.93</v>
      </c>
      <c r="L45" s="46">
        <v>37498366.869999997</v>
      </c>
      <c r="M45" s="46">
        <f>J45-L45</f>
        <v>2786313.7200000063</v>
      </c>
      <c r="N45" s="48">
        <f t="shared" si="2"/>
        <v>0.55843400956482991</v>
      </c>
      <c r="O45" s="127"/>
    </row>
    <row r="46" spans="1:15" s="6" customFormat="1">
      <c r="A46" s="43"/>
      <c r="B46" s="44"/>
      <c r="C46" s="44"/>
      <c r="D46" s="92"/>
      <c r="E46" s="55"/>
      <c r="F46" s="55"/>
      <c r="G46" s="114"/>
      <c r="H46" s="46"/>
      <c r="I46" s="120"/>
      <c r="J46" s="118"/>
      <c r="K46" s="55"/>
      <c r="L46" s="53"/>
      <c r="M46" s="46"/>
      <c r="N46" s="48"/>
    </row>
    <row r="47" spans="1:15" s="6" customFormat="1" hidden="1">
      <c r="A47" s="43">
        <v>3</v>
      </c>
      <c r="B47" s="44">
        <v>1</v>
      </c>
      <c r="C47" s="44">
        <v>1</v>
      </c>
      <c r="D47" s="92" t="s">
        <v>37</v>
      </c>
      <c r="E47" s="50">
        <v>1020000</v>
      </c>
      <c r="F47" s="50">
        <v>-288615</v>
      </c>
      <c r="G47" s="112">
        <f>E47+F47</f>
        <v>731385</v>
      </c>
      <c r="H47" s="46">
        <f t="shared" si="1"/>
        <v>0</v>
      </c>
      <c r="I47" s="120"/>
      <c r="J47" s="117">
        <v>731384.2</v>
      </c>
      <c r="K47" s="50">
        <f>G47-J47</f>
        <v>0.80000000004656613</v>
      </c>
      <c r="L47" s="50">
        <v>731384.2</v>
      </c>
      <c r="M47" s="46">
        <f t="shared" ref="M47:M67" si="6">J47-L47</f>
        <v>0</v>
      </c>
      <c r="N47" s="48">
        <f t="shared" si="2"/>
        <v>0.999998906184841</v>
      </c>
    </row>
    <row r="48" spans="1:15" s="6" customFormat="1" hidden="1">
      <c r="A48" s="43"/>
      <c r="B48" s="44"/>
      <c r="C48" s="44"/>
      <c r="D48" s="92"/>
      <c r="E48" s="50"/>
      <c r="F48" s="50"/>
      <c r="G48" s="112"/>
      <c r="H48" s="46">
        <f t="shared" si="1"/>
        <v>0</v>
      </c>
      <c r="I48" s="120"/>
      <c r="J48" s="117"/>
      <c r="K48" s="50"/>
      <c r="L48" s="53"/>
      <c r="M48" s="46">
        <f t="shared" si="6"/>
        <v>0</v>
      </c>
      <c r="N48" s="48" t="e">
        <f t="shared" si="2"/>
        <v>#DIV/0!</v>
      </c>
    </row>
    <row r="49" spans="1:14" s="6" customFormat="1" hidden="1">
      <c r="A49" s="43">
        <v>3</v>
      </c>
      <c r="B49" s="44">
        <v>2</v>
      </c>
      <c r="C49" s="44">
        <v>2</v>
      </c>
      <c r="D49" s="92" t="s">
        <v>38</v>
      </c>
      <c r="E49" s="50">
        <v>0</v>
      </c>
      <c r="F49" s="50">
        <v>124120</v>
      </c>
      <c r="G49" s="112">
        <f t="shared" ref="G49:G66" si="7">E49+F49</f>
        <v>124120</v>
      </c>
      <c r="H49" s="46">
        <f t="shared" si="1"/>
        <v>0</v>
      </c>
      <c r="I49" s="120"/>
      <c r="J49" s="117">
        <v>124120</v>
      </c>
      <c r="K49" s="50">
        <f>G49-J49</f>
        <v>0</v>
      </c>
      <c r="L49" s="53">
        <v>124120</v>
      </c>
      <c r="M49" s="46">
        <f t="shared" si="6"/>
        <v>0</v>
      </c>
      <c r="N49" s="48">
        <f t="shared" si="2"/>
        <v>1</v>
      </c>
    </row>
    <row r="50" spans="1:14" s="6" customFormat="1" hidden="1">
      <c r="A50" s="43">
        <v>3</v>
      </c>
      <c r="B50" s="44">
        <v>2</v>
      </c>
      <c r="C50" s="44">
        <v>3</v>
      </c>
      <c r="D50" s="92" t="s">
        <v>39</v>
      </c>
      <c r="E50" s="50">
        <v>5000000</v>
      </c>
      <c r="F50" s="50">
        <v>-4196480</v>
      </c>
      <c r="G50" s="112">
        <f t="shared" si="7"/>
        <v>803520</v>
      </c>
      <c r="H50" s="46">
        <f t="shared" si="1"/>
        <v>0</v>
      </c>
      <c r="I50" s="120"/>
      <c r="J50" s="117">
        <v>803519.93</v>
      </c>
      <c r="K50" s="50">
        <f t="shared" ref="K50:K66" si="8">G50-J50</f>
        <v>6.9999999948777258E-2</v>
      </c>
      <c r="L50" s="53">
        <v>803519.93</v>
      </c>
      <c r="M50" s="46">
        <f t="shared" si="6"/>
        <v>0</v>
      </c>
      <c r="N50" s="48">
        <f t="shared" si="2"/>
        <v>0.99999991288331347</v>
      </c>
    </row>
    <row r="51" spans="1:14" s="6" customFormat="1" hidden="1">
      <c r="A51" s="43">
        <v>3</v>
      </c>
      <c r="B51" s="44">
        <v>2</v>
      </c>
      <c r="C51" s="44">
        <v>4</v>
      </c>
      <c r="D51" s="92" t="s">
        <v>40</v>
      </c>
      <c r="E51" s="50">
        <v>1500000</v>
      </c>
      <c r="F51" s="50">
        <v>-1314516</v>
      </c>
      <c r="G51" s="112">
        <f t="shared" si="7"/>
        <v>185484</v>
      </c>
      <c r="H51" s="46">
        <f t="shared" si="1"/>
        <v>0</v>
      </c>
      <c r="I51" s="120"/>
      <c r="J51" s="117">
        <v>185484</v>
      </c>
      <c r="K51" s="50">
        <f t="shared" si="8"/>
        <v>0</v>
      </c>
      <c r="L51" s="53">
        <v>185484</v>
      </c>
      <c r="M51" s="46">
        <f t="shared" si="6"/>
        <v>0</v>
      </c>
      <c r="N51" s="48">
        <f t="shared" si="2"/>
        <v>1</v>
      </c>
    </row>
    <row r="52" spans="1:14" s="6" customFormat="1" hidden="1">
      <c r="A52" s="43"/>
      <c r="B52" s="44"/>
      <c r="C52" s="44"/>
      <c r="D52" s="55"/>
      <c r="E52" s="50"/>
      <c r="F52" s="50"/>
      <c r="G52" s="112"/>
      <c r="H52" s="46">
        <f t="shared" si="1"/>
        <v>0</v>
      </c>
      <c r="I52" s="120"/>
      <c r="J52" s="117"/>
      <c r="K52" s="50"/>
      <c r="L52" s="53"/>
      <c r="M52" s="46">
        <f t="shared" si="6"/>
        <v>0</v>
      </c>
      <c r="N52" s="48" t="e">
        <f t="shared" si="2"/>
        <v>#DIV/0!</v>
      </c>
    </row>
    <row r="53" spans="1:14" s="6" customFormat="1" hidden="1">
      <c r="A53" s="43">
        <v>3</v>
      </c>
      <c r="B53" s="44">
        <v>3</v>
      </c>
      <c r="C53" s="44">
        <v>1</v>
      </c>
      <c r="D53" s="92" t="s">
        <v>41</v>
      </c>
      <c r="E53" s="50">
        <v>1150000</v>
      </c>
      <c r="F53" s="50"/>
      <c r="G53" s="112">
        <f t="shared" si="7"/>
        <v>1150000</v>
      </c>
      <c r="H53" s="46">
        <f t="shared" si="1"/>
        <v>0</v>
      </c>
      <c r="I53" s="120"/>
      <c r="J53" s="117">
        <v>0</v>
      </c>
      <c r="K53" s="50">
        <f t="shared" si="8"/>
        <v>1150000</v>
      </c>
      <c r="L53" s="53">
        <v>0</v>
      </c>
      <c r="M53" s="46">
        <f t="shared" si="6"/>
        <v>0</v>
      </c>
      <c r="N53" s="48">
        <f t="shared" si="2"/>
        <v>0</v>
      </c>
    </row>
    <row r="54" spans="1:14" s="6" customFormat="1" hidden="1">
      <c r="A54" s="43">
        <v>3</v>
      </c>
      <c r="B54" s="44">
        <v>3</v>
      </c>
      <c r="C54" s="44">
        <v>2</v>
      </c>
      <c r="D54" s="92" t="s">
        <v>42</v>
      </c>
      <c r="E54" s="50">
        <v>510000</v>
      </c>
      <c r="F54" s="50"/>
      <c r="G54" s="112">
        <f t="shared" si="7"/>
        <v>510000</v>
      </c>
      <c r="H54" s="46">
        <f t="shared" si="1"/>
        <v>0</v>
      </c>
      <c r="I54" s="120"/>
      <c r="J54" s="117">
        <v>1272299.6000000001</v>
      </c>
      <c r="K54" s="50">
        <f t="shared" si="8"/>
        <v>-762299.60000000009</v>
      </c>
      <c r="L54" s="50">
        <v>1272299.6000000001</v>
      </c>
      <c r="M54" s="46">
        <f t="shared" si="6"/>
        <v>0</v>
      </c>
      <c r="N54" s="48">
        <f t="shared" si="2"/>
        <v>2.494705098039216</v>
      </c>
    </row>
    <row r="55" spans="1:14" s="6" customFormat="1" hidden="1">
      <c r="A55" s="43">
        <v>3</v>
      </c>
      <c r="B55" s="44">
        <v>3</v>
      </c>
      <c r="C55" s="44">
        <v>3</v>
      </c>
      <c r="D55" s="92" t="s">
        <v>43</v>
      </c>
      <c r="E55" s="50">
        <v>230000</v>
      </c>
      <c r="F55" s="50">
        <v>-230000</v>
      </c>
      <c r="G55" s="112">
        <f t="shared" si="7"/>
        <v>0</v>
      </c>
      <c r="H55" s="46">
        <f t="shared" si="1"/>
        <v>0</v>
      </c>
      <c r="I55" s="120"/>
      <c r="J55" s="117">
        <v>0</v>
      </c>
      <c r="K55" s="50">
        <f t="shared" si="8"/>
        <v>0</v>
      </c>
      <c r="L55" s="53">
        <v>0</v>
      </c>
      <c r="M55" s="46">
        <f t="shared" si="6"/>
        <v>0</v>
      </c>
      <c r="N55" s="48" t="e">
        <f t="shared" si="2"/>
        <v>#DIV/0!</v>
      </c>
    </row>
    <row r="56" spans="1:14" s="6" customFormat="1" hidden="1">
      <c r="A56" s="43"/>
      <c r="B56" s="44"/>
      <c r="C56" s="44"/>
      <c r="D56" s="92"/>
      <c r="E56" s="50"/>
      <c r="F56" s="50"/>
      <c r="G56" s="112"/>
      <c r="H56" s="46">
        <f t="shared" si="1"/>
        <v>0</v>
      </c>
      <c r="I56" s="120"/>
      <c r="J56" s="117"/>
      <c r="K56" s="50"/>
      <c r="L56" s="53"/>
      <c r="M56" s="46">
        <f t="shared" si="6"/>
        <v>0</v>
      </c>
      <c r="N56" s="48" t="e">
        <f t="shared" si="2"/>
        <v>#DIV/0!</v>
      </c>
    </row>
    <row r="57" spans="1:14" s="6" customFormat="1" hidden="1">
      <c r="A57" s="43">
        <v>3</v>
      </c>
      <c r="B57" s="44">
        <v>4</v>
      </c>
      <c r="C57" s="44">
        <v>1</v>
      </c>
      <c r="D57" s="55" t="s">
        <v>44</v>
      </c>
      <c r="E57" s="50">
        <v>333120398</v>
      </c>
      <c r="F57" s="50">
        <v>-13051856</v>
      </c>
      <c r="G57" s="112">
        <f t="shared" si="7"/>
        <v>320068542</v>
      </c>
      <c r="H57" s="46">
        <f t="shared" si="1"/>
        <v>0</v>
      </c>
      <c r="I57" s="120"/>
      <c r="J57" s="117">
        <v>320068541.13999999</v>
      </c>
      <c r="K57" s="50">
        <f t="shared" si="8"/>
        <v>0.86000001430511475</v>
      </c>
      <c r="L57" s="53">
        <v>313249321.66000003</v>
      </c>
      <c r="M57" s="46">
        <f t="shared" si="6"/>
        <v>6819219.4799999595</v>
      </c>
      <c r="N57" s="48">
        <f t="shared" si="2"/>
        <v>0.99999999731307543</v>
      </c>
    </row>
    <row r="58" spans="1:14" s="6" customFormat="1" hidden="1">
      <c r="A58" s="43">
        <v>3</v>
      </c>
      <c r="B58" s="44">
        <v>4</v>
      </c>
      <c r="C58" s="44">
        <v>2</v>
      </c>
      <c r="D58" s="55" t="s">
        <v>45</v>
      </c>
      <c r="E58" s="50">
        <v>4000000</v>
      </c>
      <c r="F58" s="50">
        <v>-3188000</v>
      </c>
      <c r="G58" s="112">
        <f t="shared" si="7"/>
        <v>812000</v>
      </c>
      <c r="H58" s="46">
        <f t="shared" si="1"/>
        <v>0</v>
      </c>
      <c r="I58" s="120"/>
      <c r="J58" s="117">
        <v>812000</v>
      </c>
      <c r="K58" s="50">
        <f t="shared" si="8"/>
        <v>0</v>
      </c>
      <c r="L58" s="50">
        <v>812000</v>
      </c>
      <c r="M58" s="46">
        <f t="shared" si="6"/>
        <v>0</v>
      </c>
      <c r="N58" s="48">
        <f t="shared" si="2"/>
        <v>1</v>
      </c>
    </row>
    <row r="59" spans="1:14" s="6" customFormat="1" hidden="1">
      <c r="A59" s="43">
        <v>3</v>
      </c>
      <c r="B59" s="44">
        <v>4</v>
      </c>
      <c r="C59" s="44">
        <v>3</v>
      </c>
      <c r="D59" s="55" t="s">
        <v>46</v>
      </c>
      <c r="E59" s="50">
        <v>500000</v>
      </c>
      <c r="F59" s="50">
        <v>-500000</v>
      </c>
      <c r="G59" s="112">
        <f t="shared" si="7"/>
        <v>0</v>
      </c>
      <c r="H59" s="46">
        <f t="shared" si="1"/>
        <v>0</v>
      </c>
      <c r="I59" s="120"/>
      <c r="J59" s="117">
        <v>0</v>
      </c>
      <c r="K59" s="50">
        <f t="shared" si="8"/>
        <v>0</v>
      </c>
      <c r="L59" s="53">
        <v>0</v>
      </c>
      <c r="M59" s="46">
        <f t="shared" si="6"/>
        <v>0</v>
      </c>
      <c r="N59" s="48" t="e">
        <f t="shared" si="2"/>
        <v>#DIV/0!</v>
      </c>
    </row>
    <row r="60" spans="1:14" s="6" customFormat="1" hidden="1">
      <c r="A60" s="43"/>
      <c r="B60" s="44"/>
      <c r="C60" s="44"/>
      <c r="D60" s="92"/>
      <c r="E60" s="55"/>
      <c r="F60" s="55"/>
      <c r="G60" s="112"/>
      <c r="H60" s="46">
        <f t="shared" si="1"/>
        <v>0</v>
      </c>
      <c r="I60" s="120"/>
      <c r="J60" s="118"/>
      <c r="K60" s="50"/>
      <c r="L60" s="53"/>
      <c r="M60" s="46">
        <f t="shared" si="6"/>
        <v>0</v>
      </c>
      <c r="N60" s="48" t="e">
        <f t="shared" si="2"/>
        <v>#DIV/0!</v>
      </c>
    </row>
    <row r="61" spans="1:14" s="6" customFormat="1" hidden="1">
      <c r="A61" s="43">
        <v>3</v>
      </c>
      <c r="B61" s="44">
        <v>5</v>
      </c>
      <c r="C61" s="44">
        <v>3</v>
      </c>
      <c r="D61" s="92" t="s">
        <v>47</v>
      </c>
      <c r="E61" s="50">
        <v>35000000</v>
      </c>
      <c r="F61" s="50">
        <v>10404009</v>
      </c>
      <c r="G61" s="112">
        <f t="shared" si="7"/>
        <v>45404009</v>
      </c>
      <c r="H61" s="46">
        <f t="shared" si="1"/>
        <v>0</v>
      </c>
      <c r="I61" s="120"/>
      <c r="J61" s="117">
        <v>45373294.329999998</v>
      </c>
      <c r="K61" s="50">
        <f t="shared" si="8"/>
        <v>30714.670000001788</v>
      </c>
      <c r="L61" s="53">
        <v>37164152.329999998</v>
      </c>
      <c r="M61" s="46">
        <f t="shared" si="6"/>
        <v>8209142</v>
      </c>
      <c r="N61" s="48">
        <f t="shared" si="2"/>
        <v>0.99932352515391309</v>
      </c>
    </row>
    <row r="62" spans="1:14" s="6" customFormat="1" hidden="1">
      <c r="A62" s="43"/>
      <c r="B62" s="44"/>
      <c r="C62" s="44"/>
      <c r="D62" s="92"/>
      <c r="E62" s="55"/>
      <c r="F62" s="55"/>
      <c r="G62" s="112"/>
      <c r="H62" s="46">
        <f t="shared" si="1"/>
        <v>0</v>
      </c>
      <c r="I62" s="120"/>
      <c r="J62" s="118"/>
      <c r="K62" s="50"/>
      <c r="L62" s="53"/>
      <c r="M62" s="46">
        <f t="shared" si="6"/>
        <v>0</v>
      </c>
      <c r="N62" s="48" t="e">
        <f t="shared" si="2"/>
        <v>#DIV/0!</v>
      </c>
    </row>
    <row r="63" spans="1:14" s="6" customFormat="1" hidden="1">
      <c r="A63" s="43">
        <v>3</v>
      </c>
      <c r="B63" s="44">
        <v>6</v>
      </c>
      <c r="C63" s="44">
        <v>5</v>
      </c>
      <c r="D63" s="92" t="s">
        <v>48</v>
      </c>
      <c r="E63" s="50">
        <v>110000000</v>
      </c>
      <c r="F63" s="50">
        <v>-20162000</v>
      </c>
      <c r="G63" s="112">
        <f t="shared" si="7"/>
        <v>89838000</v>
      </c>
      <c r="H63" s="46">
        <f t="shared" si="1"/>
        <v>0</v>
      </c>
      <c r="I63" s="120"/>
      <c r="J63" s="119">
        <v>89837580.299999997</v>
      </c>
      <c r="K63" s="50">
        <f t="shared" si="8"/>
        <v>419.70000000298023</v>
      </c>
      <c r="L63" s="53">
        <v>72005684</v>
      </c>
      <c r="M63" s="46">
        <f t="shared" si="6"/>
        <v>17831896.299999997</v>
      </c>
      <c r="N63" s="48">
        <f t="shared" si="2"/>
        <v>0.99999532825753024</v>
      </c>
    </row>
    <row r="64" spans="1:14" s="6" customFormat="1" hidden="1">
      <c r="A64" s="43"/>
      <c r="B64" s="44"/>
      <c r="C64" s="44"/>
      <c r="D64" s="92"/>
      <c r="E64" s="55"/>
      <c r="F64" s="55"/>
      <c r="G64" s="112"/>
      <c r="H64" s="46">
        <f t="shared" si="1"/>
        <v>0</v>
      </c>
      <c r="I64" s="120"/>
      <c r="J64" s="118"/>
      <c r="K64" s="50"/>
      <c r="L64" s="53"/>
      <c r="M64" s="46">
        <f t="shared" si="6"/>
        <v>0</v>
      </c>
      <c r="N64" s="48" t="e">
        <f t="shared" si="2"/>
        <v>#DIV/0!</v>
      </c>
    </row>
    <row r="65" spans="1:16" s="6" customFormat="1" hidden="1">
      <c r="A65" s="43">
        <v>3</v>
      </c>
      <c r="B65" s="44">
        <v>9</v>
      </c>
      <c r="C65" s="44">
        <v>1</v>
      </c>
      <c r="D65" s="92" t="s">
        <v>49</v>
      </c>
      <c r="E65" s="50">
        <v>1000000</v>
      </c>
      <c r="F65" s="50">
        <v>-1000000</v>
      </c>
      <c r="G65" s="112">
        <f t="shared" si="7"/>
        <v>0</v>
      </c>
      <c r="H65" s="46">
        <f t="shared" si="1"/>
        <v>0</v>
      </c>
      <c r="I65" s="120"/>
      <c r="J65" s="117">
        <v>0</v>
      </c>
      <c r="K65" s="50">
        <f t="shared" si="8"/>
        <v>0</v>
      </c>
      <c r="L65" s="53">
        <v>0</v>
      </c>
      <c r="M65" s="46">
        <f t="shared" si="6"/>
        <v>0</v>
      </c>
      <c r="N65" s="48" t="e">
        <f t="shared" si="2"/>
        <v>#DIV/0!</v>
      </c>
    </row>
    <row r="66" spans="1:16" s="6" customFormat="1" hidden="1">
      <c r="A66" s="43">
        <v>3</v>
      </c>
      <c r="B66" s="44">
        <v>9</v>
      </c>
      <c r="C66" s="44">
        <v>6</v>
      </c>
      <c r="D66" s="92" t="s">
        <v>50</v>
      </c>
      <c r="E66" s="50">
        <v>12000000</v>
      </c>
      <c r="F66" s="50">
        <v>-3015717</v>
      </c>
      <c r="G66" s="112">
        <f t="shared" si="7"/>
        <v>8984283</v>
      </c>
      <c r="H66" s="46">
        <f t="shared" si="1"/>
        <v>0</v>
      </c>
      <c r="I66" s="120"/>
      <c r="J66" s="119">
        <v>8943642.5700000003</v>
      </c>
      <c r="K66" s="50">
        <f t="shared" si="8"/>
        <v>40640.429999999702</v>
      </c>
      <c r="L66" s="53">
        <v>8943642.5700000003</v>
      </c>
      <c r="M66" s="46">
        <f t="shared" si="6"/>
        <v>0</v>
      </c>
      <c r="N66" s="48">
        <f t="shared" si="2"/>
        <v>0.99547649712280883</v>
      </c>
    </row>
    <row r="67" spans="1:16" s="6" customFormat="1">
      <c r="A67" s="43">
        <v>3</v>
      </c>
      <c r="B67" s="44">
        <v>1</v>
      </c>
      <c r="C67" s="44"/>
      <c r="D67" s="95" t="s">
        <v>52</v>
      </c>
      <c r="E67" s="58">
        <v>20000000</v>
      </c>
      <c r="F67" s="58">
        <v>-2218836</v>
      </c>
      <c r="G67" s="115">
        <f>E67+F67</f>
        <v>17781164</v>
      </c>
      <c r="H67" s="46">
        <f>I67-J67</f>
        <v>2500000</v>
      </c>
      <c r="I67" s="120">
        <v>10772108</v>
      </c>
      <c r="J67" s="121">
        <v>8272108</v>
      </c>
      <c r="K67" s="58">
        <f>G67-J67-H67</f>
        <v>7009056</v>
      </c>
      <c r="L67" s="46">
        <v>8272108</v>
      </c>
      <c r="M67" s="46">
        <f t="shared" si="6"/>
        <v>0</v>
      </c>
      <c r="N67" s="48">
        <f t="shared" si="2"/>
        <v>0.4652174627037915</v>
      </c>
      <c r="O67" s="127"/>
    </row>
    <row r="68" spans="1:16" s="6" customFormat="1">
      <c r="A68" s="43"/>
      <c r="B68" s="44"/>
      <c r="C68" s="44"/>
      <c r="D68" s="96"/>
      <c r="E68" s="58"/>
      <c r="F68" s="58"/>
      <c r="G68" s="115"/>
      <c r="H68" s="46"/>
      <c r="I68" s="120"/>
      <c r="J68" s="122"/>
      <c r="K68" s="58"/>
      <c r="L68" s="46"/>
      <c r="M68" s="46"/>
      <c r="N68" s="48"/>
    </row>
    <row r="69" spans="1:16" s="6" customFormat="1">
      <c r="A69" s="43">
        <v>4</v>
      </c>
      <c r="B69" s="44"/>
      <c r="C69" s="44"/>
      <c r="D69" s="95" t="s">
        <v>85</v>
      </c>
      <c r="E69" s="58">
        <v>400000</v>
      </c>
      <c r="F69" s="58">
        <v>815000</v>
      </c>
      <c r="G69" s="115">
        <f>E69+F69</f>
        <v>1215000</v>
      </c>
      <c r="H69" s="46">
        <f>I69-J69</f>
        <v>0</v>
      </c>
      <c r="I69" s="120">
        <v>725978</v>
      </c>
      <c r="J69" s="122">
        <v>725978</v>
      </c>
      <c r="K69" s="58">
        <f>G69-J69</f>
        <v>489022</v>
      </c>
      <c r="L69" s="46">
        <v>725978</v>
      </c>
      <c r="M69" s="46">
        <f t="shared" ref="M69" si="9">J69-L69</f>
        <v>0</v>
      </c>
      <c r="N69" s="48">
        <f t="shared" si="2"/>
        <v>0.59751275720164609</v>
      </c>
    </row>
    <row r="70" spans="1:16" s="6" customFormat="1">
      <c r="A70" s="43"/>
      <c r="B70" s="44"/>
      <c r="C70" s="44"/>
      <c r="D70" s="96"/>
      <c r="E70" s="58"/>
      <c r="F70" s="58"/>
      <c r="G70" s="115"/>
      <c r="H70" s="46"/>
      <c r="I70" s="120"/>
      <c r="J70" s="122"/>
      <c r="K70" s="58"/>
      <c r="L70" s="46"/>
      <c r="M70" s="46"/>
      <c r="N70" s="48"/>
    </row>
    <row r="71" spans="1:16" s="6" customFormat="1">
      <c r="A71" s="43">
        <v>6</v>
      </c>
      <c r="B71" s="44"/>
      <c r="C71" s="44"/>
      <c r="D71" s="95" t="s">
        <v>86</v>
      </c>
      <c r="E71" s="58">
        <v>104263741</v>
      </c>
      <c r="F71" s="58">
        <v>66571573</v>
      </c>
      <c r="G71" s="115">
        <f>E71+F71</f>
        <v>170835314</v>
      </c>
      <c r="H71" s="46">
        <f>I71-J71</f>
        <v>12257877.810000002</v>
      </c>
      <c r="I71" s="120">
        <v>166229664.62</v>
      </c>
      <c r="J71" s="122">
        <v>153971786.81</v>
      </c>
      <c r="K71" s="58">
        <f>G71-J71-H71</f>
        <v>4605649.3799999952</v>
      </c>
      <c r="L71" s="46">
        <v>118295763.73</v>
      </c>
      <c r="M71" s="46">
        <f>J71-L71</f>
        <v>35676023.079999998</v>
      </c>
      <c r="N71" s="48">
        <f t="shared" si="2"/>
        <v>0.9012878145908404</v>
      </c>
      <c r="O71" s="127"/>
    </row>
    <row r="72" spans="1:16" s="6" customFormat="1">
      <c r="A72" s="43"/>
      <c r="B72" s="44"/>
      <c r="C72" s="44"/>
      <c r="D72" s="95"/>
      <c r="E72" s="58"/>
      <c r="F72" s="58"/>
      <c r="G72" s="115"/>
      <c r="H72" s="46"/>
      <c r="I72" s="120"/>
      <c r="J72" s="122"/>
      <c r="K72" s="58"/>
      <c r="L72" s="46"/>
      <c r="M72" s="46"/>
      <c r="N72" s="48"/>
    </row>
    <row r="73" spans="1:16" s="6" customFormat="1">
      <c r="A73" s="43">
        <v>7</v>
      </c>
      <c r="B73" s="44"/>
      <c r="C73" s="44"/>
      <c r="D73" s="95" t="s">
        <v>112</v>
      </c>
      <c r="E73" s="58">
        <v>10000000</v>
      </c>
      <c r="F73" s="58">
        <v>-4000000</v>
      </c>
      <c r="G73" s="115">
        <f>E73+F73</f>
        <v>6000000</v>
      </c>
      <c r="H73" s="46">
        <f>I73-J73</f>
        <v>0</v>
      </c>
      <c r="I73" s="120">
        <v>1705000</v>
      </c>
      <c r="J73" s="122">
        <v>1705000</v>
      </c>
      <c r="K73" s="58">
        <f>G73-J73</f>
        <v>4295000</v>
      </c>
      <c r="L73" s="46">
        <v>1705000</v>
      </c>
      <c r="M73" s="46">
        <f>J73-L73</f>
        <v>0</v>
      </c>
      <c r="N73" s="48">
        <f>SUM(J73/G73)</f>
        <v>0.28416666666666668</v>
      </c>
    </row>
    <row r="74" spans="1:16" s="6" customFormat="1">
      <c r="A74" s="43"/>
      <c r="B74" s="44"/>
      <c r="C74" s="44"/>
      <c r="D74" s="95"/>
      <c r="E74" s="58"/>
      <c r="F74" s="58"/>
      <c r="G74" s="115"/>
      <c r="H74" s="46"/>
      <c r="I74" s="120"/>
      <c r="J74" s="122"/>
      <c r="K74" s="58"/>
      <c r="L74" s="46"/>
      <c r="M74" s="46"/>
      <c r="N74" s="48"/>
    </row>
    <row r="75" spans="1:16" s="6" customFormat="1">
      <c r="A75" s="43" t="s">
        <v>123</v>
      </c>
      <c r="B75" s="44"/>
      <c r="C75" s="44"/>
      <c r="D75" s="97" t="s">
        <v>124</v>
      </c>
      <c r="E75" s="58">
        <v>55000000</v>
      </c>
      <c r="F75" s="58">
        <v>-55000000</v>
      </c>
      <c r="G75" s="115">
        <f>E75+F75</f>
        <v>0</v>
      </c>
      <c r="H75" s="46">
        <f>I75-J75</f>
        <v>0</v>
      </c>
      <c r="I75" s="120">
        <v>0</v>
      </c>
      <c r="J75" s="122">
        <v>0</v>
      </c>
      <c r="K75" s="58">
        <f>G75-J75</f>
        <v>0</v>
      </c>
      <c r="L75" s="46">
        <v>0</v>
      </c>
      <c r="M75" s="46">
        <f t="shared" ref="M75:M77" si="10">J75-L75</f>
        <v>0</v>
      </c>
      <c r="N75" s="48">
        <v>0</v>
      </c>
    </row>
    <row r="76" spans="1:16" s="6" customFormat="1">
      <c r="A76" s="43"/>
      <c r="B76" s="44"/>
      <c r="C76" s="44"/>
      <c r="D76" s="97"/>
      <c r="E76" s="58"/>
      <c r="F76" s="58"/>
      <c r="G76" s="115"/>
      <c r="H76" s="46"/>
      <c r="I76" s="120"/>
      <c r="J76" s="122"/>
      <c r="K76" s="58"/>
      <c r="L76" s="46"/>
      <c r="M76" s="46"/>
      <c r="N76" s="48"/>
    </row>
    <row r="77" spans="1:16" s="6" customFormat="1">
      <c r="A77" s="99" t="s">
        <v>123</v>
      </c>
      <c r="B77" s="56"/>
      <c r="C77" s="56"/>
      <c r="D77" s="98" t="s">
        <v>124</v>
      </c>
      <c r="E77" s="46">
        <v>0</v>
      </c>
      <c r="F77" s="46">
        <v>55000000</v>
      </c>
      <c r="G77" s="113">
        <f>E77+F77</f>
        <v>55000000</v>
      </c>
      <c r="H77" s="46">
        <f>I77-J77</f>
        <v>0</v>
      </c>
      <c r="I77" s="120">
        <v>28970079.359999999</v>
      </c>
      <c r="J77" s="120">
        <v>28970079.359999999</v>
      </c>
      <c r="K77" s="46">
        <f>G77-J77</f>
        <v>26029920.640000001</v>
      </c>
      <c r="L77" s="46">
        <v>25440041.559999999</v>
      </c>
      <c r="M77" s="46">
        <f t="shared" si="10"/>
        <v>3530037.8000000007</v>
      </c>
      <c r="N77" s="48">
        <f t="shared" si="2"/>
        <v>0.52672871563636359</v>
      </c>
    </row>
    <row r="78" spans="1:16" s="6" customFormat="1" ht="15" customHeight="1" thickBot="1">
      <c r="A78" s="61"/>
      <c r="B78" s="23"/>
      <c r="C78" s="23"/>
      <c r="D78" s="97"/>
      <c r="E78" s="61"/>
      <c r="F78" s="61"/>
      <c r="G78" s="123"/>
      <c r="H78" s="126"/>
      <c r="I78" s="124"/>
      <c r="J78" s="124"/>
      <c r="K78" s="61"/>
      <c r="L78" s="62"/>
      <c r="M78" s="62"/>
      <c r="N78" s="48"/>
    </row>
    <row r="79" spans="1:16" s="6" customFormat="1" ht="42.75" customHeight="1" thickBot="1">
      <c r="A79" s="100"/>
      <c r="B79" s="101"/>
      <c r="C79" s="102"/>
      <c r="D79" s="103" t="s">
        <v>51</v>
      </c>
      <c r="E79" s="105">
        <f>E24+E45+E67+E69+E71+E73+E75+E77</f>
        <v>337758137</v>
      </c>
      <c r="F79" s="105">
        <f>F24+F45+F67+F69+F71+F73+F75+F77</f>
        <v>0</v>
      </c>
      <c r="G79" s="105">
        <f t="shared" ref="G79:L79" si="11">G24+G45+G67+G69+G71+G73+G75+G77</f>
        <v>337758137</v>
      </c>
      <c r="H79" s="125">
        <f t="shared" si="11"/>
        <v>26513379.289999999</v>
      </c>
      <c r="I79" s="105">
        <f t="shared" si="11"/>
        <v>265909099.69999999</v>
      </c>
      <c r="J79" s="105">
        <f t="shared" si="11"/>
        <v>239395720.41000003</v>
      </c>
      <c r="K79" s="106">
        <f t="shared" si="11"/>
        <v>71849037.299999997</v>
      </c>
      <c r="L79" s="105">
        <f t="shared" si="11"/>
        <v>197403345.81</v>
      </c>
      <c r="M79" s="105">
        <f>M24+M45+M67+M69+M71+M73+M77</f>
        <v>41992374.600000009</v>
      </c>
      <c r="N79" s="107">
        <f>SUM(J79/G79)</f>
        <v>0.70877854353513337</v>
      </c>
    </row>
    <row r="80" spans="1:16" s="6" customFormat="1">
      <c r="P80" s="59"/>
    </row>
    <row r="81" spans="5:20">
      <c r="E81" s="5"/>
      <c r="K81" s="5"/>
      <c r="M81" s="8"/>
      <c r="N81" t="s">
        <v>2</v>
      </c>
      <c r="P81" s="79"/>
    </row>
    <row r="82" spans="5:20" ht="18.75">
      <c r="G82" s="23"/>
      <c r="H82" s="23"/>
      <c r="I82" s="23"/>
      <c r="J82" s="24"/>
      <c r="K82" s="24"/>
      <c r="L82" s="25"/>
      <c r="M82" s="25"/>
      <c r="N82" s="25"/>
      <c r="O82" s="25"/>
      <c r="P82" s="80"/>
      <c r="Q82" s="25"/>
      <c r="R82" s="16"/>
      <c r="S82" s="16"/>
      <c r="T82" s="16"/>
    </row>
    <row r="83" spans="5:20">
      <c r="M83" s="8"/>
      <c r="Q83" s="5"/>
    </row>
    <row r="84" spans="5:20">
      <c r="G84" s="81"/>
      <c r="H84" s="81"/>
      <c r="I84" s="81"/>
      <c r="J84" s="81"/>
      <c r="K84" s="59"/>
      <c r="M84" s="8"/>
    </row>
    <row r="85" spans="5:20">
      <c r="G85" s="59"/>
      <c r="H85" s="59"/>
      <c r="I85" s="59"/>
      <c r="J85" s="81"/>
      <c r="K85" s="79"/>
      <c r="M85" s="8"/>
      <c r="P85" s="5"/>
    </row>
    <row r="86" spans="5:20">
      <c r="G86" s="79"/>
      <c r="H86" s="79"/>
      <c r="I86" s="79"/>
      <c r="J86" s="148"/>
      <c r="K86" s="148"/>
      <c r="M86" s="8"/>
    </row>
    <row r="87" spans="5:20">
      <c r="G87" s="82"/>
      <c r="H87" s="82"/>
      <c r="I87" s="82"/>
      <c r="J87" s="81"/>
      <c r="K87" s="82"/>
      <c r="M87" s="77"/>
    </row>
    <row r="88" spans="5:20">
      <c r="K88" s="5"/>
    </row>
    <row r="89" spans="5:20">
      <c r="K89" s="5"/>
    </row>
    <row r="90" spans="5:20">
      <c r="K90" s="5"/>
      <c r="M90" s="8"/>
    </row>
    <row r="91" spans="5:20">
      <c r="K91" s="5"/>
      <c r="M91" s="8"/>
    </row>
    <row r="92" spans="5:20">
      <c r="M92" s="8"/>
    </row>
  </sheetData>
  <mergeCells count="5">
    <mergeCell ref="A1:N1"/>
    <mergeCell ref="A3:N3"/>
    <mergeCell ref="A5:N5"/>
    <mergeCell ref="A7:N7"/>
    <mergeCell ref="J86:K86"/>
  </mergeCells>
  <pageMargins left="0.17" right="0.15748031496062992" top="0.82677165354330717" bottom="0.74803149606299213" header="0.31496062992125984" footer="0.31496062992125984"/>
  <pageSetup scale="95" orientation="landscape" r:id="rId1"/>
  <headerFooter>
    <oddFooter>&amp;CPreparado por: Ana Ma. De Los Santos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T90"/>
  <sheetViews>
    <sheetView topLeftCell="A6" workbookViewId="0">
      <selection activeCell="A3" sqref="A3:N3"/>
    </sheetView>
  </sheetViews>
  <sheetFormatPr baseColWidth="10" defaultRowHeight="15"/>
  <cols>
    <col min="1" max="1" width="5" customWidth="1"/>
    <col min="2" max="2" width="3.140625" hidden="1" customWidth="1"/>
    <col min="3" max="3" width="3.85546875" hidden="1" customWidth="1"/>
    <col min="4" max="4" width="15.140625" customWidth="1"/>
    <col min="5" max="5" width="14.7109375" customWidth="1"/>
    <col min="6" max="6" width="13.85546875" bestFit="1" customWidth="1"/>
    <col min="7" max="7" width="14.7109375" customWidth="1"/>
    <col min="8" max="8" width="13.28515625" bestFit="1" customWidth="1"/>
    <col min="9" max="9" width="14.7109375" hidden="1" customWidth="1"/>
    <col min="10" max="12" width="13.28515625" bestFit="1" customWidth="1"/>
    <col min="13" max="13" width="12.28515625" bestFit="1" customWidth="1"/>
    <col min="14" max="14" width="11.42578125" customWidth="1"/>
    <col min="16" max="16" width="13.42578125" bestFit="1" customWidth="1"/>
  </cols>
  <sheetData>
    <row r="1" spans="1:14" ht="18.75">
      <c r="A1" s="145" t="s">
        <v>1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4" ht="18.7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</row>
    <row r="3" spans="1:14" ht="18.75">
      <c r="A3" s="146" t="s">
        <v>122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</row>
    <row r="4" spans="1:14" ht="18.75">
      <c r="A4" s="23"/>
      <c r="B4" s="24"/>
      <c r="C4" s="24"/>
      <c r="D4" s="25"/>
      <c r="E4" s="25"/>
      <c r="F4" s="25"/>
      <c r="G4" s="25"/>
      <c r="H4" s="25"/>
      <c r="I4" s="25"/>
      <c r="J4" s="25"/>
      <c r="K4" s="25" t="s">
        <v>2</v>
      </c>
      <c r="L4" s="16"/>
      <c r="M4" s="16"/>
      <c r="N4" s="16"/>
    </row>
    <row r="5" spans="1:14" ht="15.75">
      <c r="A5" s="147" t="s">
        <v>135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</row>
    <row r="6" spans="1:14" ht="15.75">
      <c r="A6" s="133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</row>
    <row r="7" spans="1:14" ht="15.75">
      <c r="A7" s="147" t="s">
        <v>95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</row>
    <row r="8" spans="1:14" ht="17.25" customHeight="1" thickBot="1">
      <c r="A8" s="23"/>
      <c r="B8" s="24"/>
      <c r="C8" s="24"/>
      <c r="D8" s="24"/>
      <c r="E8" s="16" t="s">
        <v>3</v>
      </c>
      <c r="F8" s="16"/>
      <c r="G8" s="16"/>
      <c r="H8" s="16"/>
      <c r="I8" s="16"/>
      <c r="J8" s="16"/>
      <c r="K8" s="16"/>
      <c r="L8" s="16"/>
      <c r="M8" s="16"/>
      <c r="N8" s="16"/>
    </row>
    <row r="9" spans="1:14" s="6" customFormat="1" ht="57.75" customHeight="1" thickBot="1">
      <c r="A9" s="108" t="s">
        <v>4</v>
      </c>
      <c r="B9" s="104" t="s">
        <v>5</v>
      </c>
      <c r="C9" s="104" t="s">
        <v>6</v>
      </c>
      <c r="D9" s="108" t="s">
        <v>7</v>
      </c>
      <c r="E9" s="108" t="s">
        <v>125</v>
      </c>
      <c r="F9" s="108" t="s">
        <v>126</v>
      </c>
      <c r="G9" s="108" t="s">
        <v>127</v>
      </c>
      <c r="H9" s="108" t="s">
        <v>133</v>
      </c>
      <c r="I9" s="130" t="s">
        <v>134</v>
      </c>
      <c r="J9" s="108" t="s">
        <v>128</v>
      </c>
      <c r="K9" s="108" t="s">
        <v>129</v>
      </c>
      <c r="L9" s="108" t="s">
        <v>130</v>
      </c>
      <c r="M9" s="108" t="s">
        <v>131</v>
      </c>
      <c r="N9" s="108" t="s">
        <v>132</v>
      </c>
    </row>
    <row r="10" spans="1:14" ht="15.75" hidden="1" thickBot="1">
      <c r="A10" s="30">
        <v>1</v>
      </c>
      <c r="B10" s="31">
        <v>1</v>
      </c>
      <c r="C10" s="31">
        <v>1</v>
      </c>
      <c r="D10" s="32" t="s">
        <v>9</v>
      </c>
      <c r="E10" s="33">
        <v>398460278</v>
      </c>
      <c r="F10" s="34">
        <v>12375913</v>
      </c>
      <c r="G10" s="33">
        <v>410836191</v>
      </c>
      <c r="H10" s="34"/>
      <c r="I10" s="34"/>
      <c r="J10" s="34">
        <v>407440328.19999999</v>
      </c>
      <c r="K10" s="33">
        <f>SUM(G10-J10)</f>
        <v>3395862.8000000119</v>
      </c>
      <c r="L10" s="34">
        <v>407391891.86000001</v>
      </c>
      <c r="M10" s="35">
        <v>48436.34</v>
      </c>
      <c r="N10" s="36"/>
    </row>
    <row r="11" spans="1:14" ht="15.75" hidden="1" thickBot="1">
      <c r="A11" s="30">
        <v>1</v>
      </c>
      <c r="B11" s="31">
        <v>1</v>
      </c>
      <c r="C11" s="31">
        <v>2</v>
      </c>
      <c r="D11" s="32" t="s">
        <v>10</v>
      </c>
      <c r="E11" s="37">
        <v>324000</v>
      </c>
      <c r="F11" s="38"/>
      <c r="G11" s="37">
        <v>324000</v>
      </c>
      <c r="H11" s="38"/>
      <c r="I11" s="38"/>
      <c r="J11" s="38">
        <v>245640</v>
      </c>
      <c r="K11" s="33">
        <f t="shared" ref="K11:K23" si="0">SUM(G11-J11)</f>
        <v>78360</v>
      </c>
      <c r="L11" s="38">
        <v>245640</v>
      </c>
      <c r="M11" s="35">
        <v>0</v>
      </c>
      <c r="N11" s="36"/>
    </row>
    <row r="12" spans="1:14" ht="15.75" hidden="1" thickBot="1">
      <c r="A12" s="30">
        <v>1</v>
      </c>
      <c r="B12" s="31">
        <v>2</v>
      </c>
      <c r="C12" s="31">
        <v>1</v>
      </c>
      <c r="D12" s="32" t="s">
        <v>11</v>
      </c>
      <c r="E12" s="37">
        <v>36417360</v>
      </c>
      <c r="F12" s="38">
        <v>122340</v>
      </c>
      <c r="G12" s="37">
        <v>36539700</v>
      </c>
      <c r="H12" s="38"/>
      <c r="I12" s="38"/>
      <c r="J12" s="38">
        <v>35803507.259999998</v>
      </c>
      <c r="K12" s="33">
        <f t="shared" si="0"/>
        <v>736192.74000000209</v>
      </c>
      <c r="L12" s="38">
        <v>35782432.579999998</v>
      </c>
      <c r="M12" s="35">
        <v>21074.68</v>
      </c>
      <c r="N12" s="36"/>
    </row>
    <row r="13" spans="1:14" ht="15.75" hidden="1" thickBot="1">
      <c r="A13" s="30">
        <v>1</v>
      </c>
      <c r="B13" s="31">
        <v>3</v>
      </c>
      <c r="C13" s="31">
        <v>3</v>
      </c>
      <c r="D13" s="32" t="s">
        <v>12</v>
      </c>
      <c r="E13" s="37">
        <v>0</v>
      </c>
      <c r="F13" s="38">
        <v>3183570</v>
      </c>
      <c r="G13" s="37">
        <v>3183570</v>
      </c>
      <c r="H13" s="38"/>
      <c r="I13" s="38"/>
      <c r="J13" s="38">
        <v>1060000</v>
      </c>
      <c r="K13" s="33">
        <f t="shared" si="0"/>
        <v>2123570</v>
      </c>
      <c r="L13" s="38">
        <v>0</v>
      </c>
      <c r="M13" s="35">
        <v>1060000</v>
      </c>
      <c r="N13" s="36"/>
    </row>
    <row r="14" spans="1:14" ht="15.75" hidden="1" thickBot="1">
      <c r="A14" s="30">
        <v>1</v>
      </c>
      <c r="B14" s="31">
        <v>3</v>
      </c>
      <c r="C14" s="31">
        <v>5</v>
      </c>
      <c r="D14" s="32" t="s">
        <v>13</v>
      </c>
      <c r="E14" s="37">
        <v>0</v>
      </c>
      <c r="F14" s="38">
        <v>3100000</v>
      </c>
      <c r="G14" s="37">
        <v>3100000</v>
      </c>
      <c r="H14" s="38"/>
      <c r="I14" s="38"/>
      <c r="J14" s="38">
        <v>3640800</v>
      </c>
      <c r="K14" s="33">
        <f t="shared" si="0"/>
        <v>-540800</v>
      </c>
      <c r="L14" s="38">
        <v>3640800</v>
      </c>
      <c r="M14" s="35">
        <v>0</v>
      </c>
      <c r="N14" s="36"/>
    </row>
    <row r="15" spans="1:14" ht="15.75" hidden="1" thickBot="1">
      <c r="A15" s="30">
        <v>1</v>
      </c>
      <c r="B15" s="31">
        <v>3</v>
      </c>
      <c r="C15" s="31">
        <v>7</v>
      </c>
      <c r="D15" s="32" t="s">
        <v>14</v>
      </c>
      <c r="E15" s="39">
        <v>16285416</v>
      </c>
      <c r="F15" s="40"/>
      <c r="G15" s="37">
        <v>16285416</v>
      </c>
      <c r="H15" s="38"/>
      <c r="I15" s="38"/>
      <c r="J15" s="40">
        <v>16287694</v>
      </c>
      <c r="K15" s="33">
        <f t="shared" si="0"/>
        <v>-2278</v>
      </c>
      <c r="L15" s="40">
        <v>16287694</v>
      </c>
      <c r="M15" s="35">
        <v>0</v>
      </c>
      <c r="N15" s="36"/>
    </row>
    <row r="16" spans="1:14" ht="15.75" hidden="1" thickBot="1">
      <c r="A16" s="30">
        <v>1</v>
      </c>
      <c r="B16" s="31">
        <v>3</v>
      </c>
      <c r="C16" s="31">
        <v>8</v>
      </c>
      <c r="D16" s="32" t="s">
        <v>15</v>
      </c>
      <c r="E16" s="39">
        <v>7200000</v>
      </c>
      <c r="F16" s="40">
        <v>-5504929</v>
      </c>
      <c r="G16" s="37">
        <v>1695071</v>
      </c>
      <c r="H16" s="38"/>
      <c r="I16" s="38"/>
      <c r="J16" s="40">
        <v>0</v>
      </c>
      <c r="K16" s="33">
        <f t="shared" si="0"/>
        <v>1695071</v>
      </c>
      <c r="L16" s="40">
        <v>0</v>
      </c>
      <c r="M16" s="35">
        <v>0</v>
      </c>
      <c r="N16" s="36"/>
    </row>
    <row r="17" spans="1:14" ht="15.75" hidden="1" thickBot="1">
      <c r="A17" s="30">
        <v>1</v>
      </c>
      <c r="B17" s="31">
        <v>4</v>
      </c>
      <c r="C17" s="31">
        <v>1</v>
      </c>
      <c r="D17" s="32" t="s">
        <v>16</v>
      </c>
      <c r="E17" s="39">
        <v>0</v>
      </c>
      <c r="F17" s="40">
        <v>3000000</v>
      </c>
      <c r="G17" s="37">
        <v>3000000</v>
      </c>
      <c r="H17" s="38"/>
      <c r="I17" s="38"/>
      <c r="J17" s="40">
        <v>2996000</v>
      </c>
      <c r="K17" s="33">
        <f t="shared" si="0"/>
        <v>4000</v>
      </c>
      <c r="L17" s="40">
        <v>0</v>
      </c>
      <c r="M17" s="35">
        <v>2996000</v>
      </c>
      <c r="N17" s="36"/>
    </row>
    <row r="18" spans="1:14" ht="15.75" hidden="1" thickBot="1">
      <c r="A18" s="30">
        <v>1</v>
      </c>
      <c r="B18" s="31">
        <v>8</v>
      </c>
      <c r="C18" s="31">
        <v>1</v>
      </c>
      <c r="D18" s="32" t="s">
        <v>17</v>
      </c>
      <c r="E18" s="37">
        <v>40000000</v>
      </c>
      <c r="F18" s="38"/>
      <c r="G18" s="37">
        <v>40000000</v>
      </c>
      <c r="H18" s="38"/>
      <c r="I18" s="38"/>
      <c r="J18" s="38">
        <v>37920440.020000003</v>
      </c>
      <c r="K18" s="33">
        <f t="shared" si="0"/>
        <v>2079559.9799999967</v>
      </c>
      <c r="L18" s="38">
        <v>37920440.020000003</v>
      </c>
      <c r="M18" s="35">
        <v>0</v>
      </c>
      <c r="N18" s="36"/>
    </row>
    <row r="19" spans="1:14" ht="15.75" hidden="1" thickBot="1">
      <c r="A19" s="30">
        <v>1</v>
      </c>
      <c r="B19" s="31">
        <v>8</v>
      </c>
      <c r="C19" s="31">
        <v>3</v>
      </c>
      <c r="D19" s="32" t="s">
        <v>18</v>
      </c>
      <c r="E19" s="37">
        <v>3000000</v>
      </c>
      <c r="F19" s="38">
        <v>1500000</v>
      </c>
      <c r="G19" s="37">
        <v>4500000</v>
      </c>
      <c r="H19" s="38"/>
      <c r="I19" s="38"/>
      <c r="J19" s="38">
        <v>4429132.97</v>
      </c>
      <c r="K19" s="33">
        <f t="shared" si="0"/>
        <v>70867.030000000261</v>
      </c>
      <c r="L19" s="38">
        <v>4429132.97</v>
      </c>
      <c r="M19" s="35">
        <v>0</v>
      </c>
      <c r="N19" s="36"/>
    </row>
    <row r="20" spans="1:14" ht="15.75" hidden="1" thickBot="1">
      <c r="A20" s="30">
        <v>1</v>
      </c>
      <c r="B20" s="31">
        <v>8</v>
      </c>
      <c r="C20" s="31">
        <v>4</v>
      </c>
      <c r="D20" s="32" t="s">
        <v>19</v>
      </c>
      <c r="E20" s="37">
        <v>800004</v>
      </c>
      <c r="F20" s="38"/>
      <c r="G20" s="37">
        <v>800004</v>
      </c>
      <c r="H20" s="38"/>
      <c r="I20" s="38"/>
      <c r="J20" s="38">
        <v>178917.39</v>
      </c>
      <c r="K20" s="33">
        <f t="shared" si="0"/>
        <v>621086.61</v>
      </c>
      <c r="L20" s="38">
        <v>178917.39</v>
      </c>
      <c r="M20" s="35">
        <v>0</v>
      </c>
      <c r="N20" s="36"/>
    </row>
    <row r="21" spans="1:14" ht="15.75" hidden="1" thickBot="1">
      <c r="A21" s="30">
        <v>1</v>
      </c>
      <c r="B21" s="31">
        <v>9</v>
      </c>
      <c r="C21" s="31">
        <v>1</v>
      </c>
      <c r="D21" s="32" t="s">
        <v>20</v>
      </c>
      <c r="E21" s="41">
        <v>32000000</v>
      </c>
      <c r="F21" s="42">
        <v>495923</v>
      </c>
      <c r="G21" s="37">
        <v>32495923</v>
      </c>
      <c r="H21" s="38"/>
      <c r="I21" s="38"/>
      <c r="J21" s="42">
        <v>31428879.079999998</v>
      </c>
      <c r="K21" s="33">
        <f t="shared" si="0"/>
        <v>1067043.9200000018</v>
      </c>
      <c r="L21" s="42">
        <v>31428879.079999998</v>
      </c>
      <c r="M21" s="35">
        <v>0</v>
      </c>
      <c r="N21" s="36"/>
    </row>
    <row r="22" spans="1:14" ht="15.75" hidden="1" thickBot="1">
      <c r="A22" s="30">
        <v>1</v>
      </c>
      <c r="B22" s="31">
        <v>9</v>
      </c>
      <c r="C22" s="31">
        <v>2</v>
      </c>
      <c r="D22" s="32" t="s">
        <v>21</v>
      </c>
      <c r="E22" s="41">
        <v>32634400</v>
      </c>
      <c r="F22" s="42"/>
      <c r="G22" s="37">
        <v>32634400</v>
      </c>
      <c r="H22" s="38"/>
      <c r="I22" s="38"/>
      <c r="J22" s="42">
        <v>31482825.82</v>
      </c>
      <c r="K22" s="33">
        <f t="shared" si="0"/>
        <v>1151574.1799999997</v>
      </c>
      <c r="L22" s="42">
        <v>31482825.82</v>
      </c>
      <c r="M22" s="35">
        <v>0</v>
      </c>
      <c r="N22" s="36"/>
    </row>
    <row r="23" spans="1:14" ht="15.75" hidden="1" thickBot="1">
      <c r="A23" s="30">
        <v>1</v>
      </c>
      <c r="B23" s="31">
        <v>9</v>
      </c>
      <c r="C23" s="31">
        <v>3</v>
      </c>
      <c r="D23" s="32" t="s">
        <v>22</v>
      </c>
      <c r="E23" s="41">
        <v>5220000</v>
      </c>
      <c r="F23" s="42"/>
      <c r="G23" s="37">
        <v>5220000</v>
      </c>
      <c r="H23" s="38"/>
      <c r="I23" s="38"/>
      <c r="J23" s="42">
        <v>5188391.09</v>
      </c>
      <c r="K23" s="33">
        <f t="shared" si="0"/>
        <v>31608.910000000149</v>
      </c>
      <c r="L23" s="42">
        <v>5188391.09</v>
      </c>
      <c r="M23" s="35">
        <v>0</v>
      </c>
      <c r="N23" s="36"/>
    </row>
    <row r="24" spans="1:14" s="6" customFormat="1" ht="21.75" customHeight="1">
      <c r="A24" s="43">
        <v>1</v>
      </c>
      <c r="B24" s="44">
        <v>1</v>
      </c>
      <c r="C24" s="44"/>
      <c r="D24" s="91" t="s">
        <v>8</v>
      </c>
      <c r="E24" s="90">
        <v>708918379</v>
      </c>
      <c r="F24" s="90">
        <v>200000</v>
      </c>
      <c r="G24" s="111">
        <f>E24+F24</f>
        <v>709118379</v>
      </c>
      <c r="H24" s="90">
        <f>I24-J24</f>
        <v>1597078.4799999595</v>
      </c>
      <c r="I24" s="116">
        <v>373447652.14999998</v>
      </c>
      <c r="J24" s="90">
        <v>371850573.67000002</v>
      </c>
      <c r="K24" s="90">
        <f>G24-I24</f>
        <v>335670726.85000002</v>
      </c>
      <c r="L24" s="90">
        <v>367922393.80000001</v>
      </c>
      <c r="M24" s="90">
        <f>J24-L24</f>
        <v>3928179.8700000048</v>
      </c>
      <c r="N24" s="89">
        <f>SUM(J24/G24)</f>
        <v>0.52438434072796758</v>
      </c>
    </row>
    <row r="25" spans="1:14" s="6" customFormat="1" hidden="1">
      <c r="A25" s="43">
        <v>2</v>
      </c>
      <c r="B25" s="44">
        <v>1</v>
      </c>
      <c r="C25" s="44">
        <v>1</v>
      </c>
      <c r="D25" s="92" t="s">
        <v>24</v>
      </c>
      <c r="E25" s="50">
        <v>765600</v>
      </c>
      <c r="F25" s="50">
        <v>-638000</v>
      </c>
      <c r="G25" s="112">
        <v>127600</v>
      </c>
      <c r="H25" s="50"/>
      <c r="I25" s="117"/>
      <c r="J25" s="50">
        <v>127600</v>
      </c>
      <c r="K25" s="50">
        <v>0</v>
      </c>
      <c r="L25" s="53">
        <v>127600</v>
      </c>
      <c r="M25" s="53">
        <v>0</v>
      </c>
      <c r="N25" s="48">
        <f t="shared" ref="N25:N75" si="1">SUM(J25/G25)</f>
        <v>1</v>
      </c>
    </row>
    <row r="26" spans="1:14" s="6" customFormat="1" hidden="1">
      <c r="A26" s="43">
        <v>2</v>
      </c>
      <c r="B26" s="44">
        <v>1</v>
      </c>
      <c r="C26" s="44">
        <v>3</v>
      </c>
      <c r="D26" s="92" t="s">
        <v>25</v>
      </c>
      <c r="E26" s="50">
        <v>11490000</v>
      </c>
      <c r="F26" s="50">
        <v>-973523</v>
      </c>
      <c r="G26" s="112">
        <v>10516477</v>
      </c>
      <c r="H26" s="50"/>
      <c r="I26" s="117"/>
      <c r="J26" s="50">
        <v>10516476.119999999</v>
      </c>
      <c r="K26" s="50">
        <v>0.88</v>
      </c>
      <c r="L26" s="53">
        <v>10516476.119999999</v>
      </c>
      <c r="M26" s="53">
        <v>0</v>
      </c>
      <c r="N26" s="48">
        <f t="shared" si="1"/>
        <v>0.9999999163217872</v>
      </c>
    </row>
    <row r="27" spans="1:14" s="6" customFormat="1" hidden="1">
      <c r="A27" s="43"/>
      <c r="B27" s="44"/>
      <c r="C27" s="44"/>
      <c r="D27" s="92"/>
      <c r="E27" s="50"/>
      <c r="F27" s="50"/>
      <c r="G27" s="112"/>
      <c r="H27" s="50"/>
      <c r="I27" s="117"/>
      <c r="J27" s="50"/>
      <c r="K27" s="50"/>
      <c r="L27" s="53"/>
      <c r="M27" s="53"/>
      <c r="N27" s="48" t="e">
        <f t="shared" si="1"/>
        <v>#DIV/0!</v>
      </c>
    </row>
    <row r="28" spans="1:14" s="6" customFormat="1" hidden="1">
      <c r="A28" s="43">
        <v>2</v>
      </c>
      <c r="B28" s="44">
        <v>2</v>
      </c>
      <c r="C28" s="44">
        <v>1</v>
      </c>
      <c r="D28" s="92" t="s">
        <v>26</v>
      </c>
      <c r="E28" s="50">
        <v>14400000</v>
      </c>
      <c r="F28" s="50">
        <v>1468929</v>
      </c>
      <c r="G28" s="112">
        <v>15868929</v>
      </c>
      <c r="H28" s="50"/>
      <c r="I28" s="117"/>
      <c r="J28" s="50">
        <v>15563890.67</v>
      </c>
      <c r="K28" s="50">
        <v>305038.33</v>
      </c>
      <c r="L28" s="53">
        <v>15485231.390000001</v>
      </c>
      <c r="M28" s="53">
        <v>81659.28</v>
      </c>
      <c r="N28" s="48">
        <f t="shared" si="1"/>
        <v>0.98077763597026613</v>
      </c>
    </row>
    <row r="29" spans="1:14" s="6" customFormat="1" hidden="1">
      <c r="A29" s="43">
        <v>2</v>
      </c>
      <c r="B29" s="44">
        <v>2</v>
      </c>
      <c r="C29" s="44">
        <v>2</v>
      </c>
      <c r="D29" s="92" t="s">
        <v>27</v>
      </c>
      <c r="E29" s="50">
        <v>300000</v>
      </c>
      <c r="F29" s="50"/>
      <c r="G29" s="112">
        <v>300000</v>
      </c>
      <c r="H29" s="50"/>
      <c r="I29" s="117"/>
      <c r="J29" s="50">
        <v>382409.01</v>
      </c>
      <c r="K29" s="50">
        <v>-82409.009999999995</v>
      </c>
      <c r="L29" s="50">
        <v>382409.01</v>
      </c>
      <c r="M29" s="53">
        <v>0</v>
      </c>
      <c r="N29" s="48">
        <f t="shared" si="1"/>
        <v>1.2746967</v>
      </c>
    </row>
    <row r="30" spans="1:14" s="6" customFormat="1" hidden="1">
      <c r="A30" s="43"/>
      <c r="B30" s="44"/>
      <c r="C30" s="44"/>
      <c r="D30" s="92"/>
      <c r="E30" s="50"/>
      <c r="F30" s="50"/>
      <c r="G30" s="112"/>
      <c r="H30" s="50"/>
      <c r="I30" s="117"/>
      <c r="J30" s="50"/>
      <c r="K30" s="50"/>
      <c r="L30" s="53"/>
      <c r="M30" s="53"/>
      <c r="N30" s="48" t="e">
        <f t="shared" si="1"/>
        <v>#DIV/0!</v>
      </c>
    </row>
    <row r="31" spans="1:14" s="6" customFormat="1" hidden="1">
      <c r="A31" s="43">
        <v>2</v>
      </c>
      <c r="B31" s="44">
        <v>3</v>
      </c>
      <c r="C31" s="44">
        <v>1</v>
      </c>
      <c r="D31" s="92" t="s">
        <v>28</v>
      </c>
      <c r="E31" s="50">
        <v>4500000</v>
      </c>
      <c r="F31" s="50">
        <v>-4245000</v>
      </c>
      <c r="G31" s="112">
        <v>255000</v>
      </c>
      <c r="H31" s="50"/>
      <c r="I31" s="117"/>
      <c r="J31" s="50">
        <v>248733.31</v>
      </c>
      <c r="K31" s="50">
        <v>6266.69</v>
      </c>
      <c r="L31" s="53">
        <v>248733.31</v>
      </c>
      <c r="M31" s="53">
        <v>0</v>
      </c>
      <c r="N31" s="48">
        <f t="shared" si="1"/>
        <v>0.97542474509803923</v>
      </c>
    </row>
    <row r="32" spans="1:14" s="6" customFormat="1" hidden="1">
      <c r="A32" s="43">
        <v>2</v>
      </c>
      <c r="B32" s="44">
        <v>3</v>
      </c>
      <c r="C32" s="44">
        <v>2</v>
      </c>
      <c r="D32" s="92" t="s">
        <v>29</v>
      </c>
      <c r="E32" s="50">
        <v>800000</v>
      </c>
      <c r="F32" s="50"/>
      <c r="G32" s="112">
        <v>800000</v>
      </c>
      <c r="H32" s="50"/>
      <c r="I32" s="117"/>
      <c r="J32" s="50">
        <v>803969.2</v>
      </c>
      <c r="K32" s="50">
        <v>-3969.2</v>
      </c>
      <c r="L32" s="53">
        <v>803969.2</v>
      </c>
      <c r="M32" s="53">
        <v>0</v>
      </c>
      <c r="N32" s="48">
        <f t="shared" si="1"/>
        <v>1.0049614999999998</v>
      </c>
    </row>
    <row r="33" spans="1:14" s="6" customFormat="1" hidden="1">
      <c r="A33" s="43"/>
      <c r="B33" s="44"/>
      <c r="C33" s="44"/>
      <c r="D33" s="92"/>
      <c r="E33" s="50"/>
      <c r="F33" s="50"/>
      <c r="G33" s="112"/>
      <c r="H33" s="50"/>
      <c r="I33" s="117"/>
      <c r="J33" s="50"/>
      <c r="K33" s="50"/>
      <c r="L33" s="53"/>
      <c r="M33" s="53"/>
      <c r="N33" s="48" t="e">
        <f t="shared" si="1"/>
        <v>#DIV/0!</v>
      </c>
    </row>
    <row r="34" spans="1:14" s="6" customFormat="1" hidden="1">
      <c r="A34" s="43">
        <v>2</v>
      </c>
      <c r="B34" s="44">
        <v>6</v>
      </c>
      <c r="C34" s="44">
        <v>1</v>
      </c>
      <c r="D34" s="92" t="s">
        <v>30</v>
      </c>
      <c r="E34" s="50">
        <v>150000</v>
      </c>
      <c r="F34" s="50">
        <v>-54892</v>
      </c>
      <c r="G34" s="112">
        <v>95108</v>
      </c>
      <c r="H34" s="50"/>
      <c r="I34" s="117"/>
      <c r="J34" s="50">
        <v>95107.95</v>
      </c>
      <c r="K34" s="50">
        <v>0.05</v>
      </c>
      <c r="L34" s="53">
        <v>95107.95</v>
      </c>
      <c r="M34" s="53">
        <v>0</v>
      </c>
      <c r="N34" s="48">
        <f t="shared" si="1"/>
        <v>0.99999947428186897</v>
      </c>
    </row>
    <row r="35" spans="1:14" s="6" customFormat="1" hidden="1">
      <c r="A35" s="43">
        <v>2</v>
      </c>
      <c r="B35" s="44">
        <v>6</v>
      </c>
      <c r="C35" s="44">
        <v>4</v>
      </c>
      <c r="D35" s="92" t="s">
        <v>31</v>
      </c>
      <c r="E35" s="50">
        <v>4454400</v>
      </c>
      <c r="F35" s="50"/>
      <c r="G35" s="112">
        <v>4454400</v>
      </c>
      <c r="H35" s="50"/>
      <c r="I35" s="117"/>
      <c r="J35" s="50">
        <v>4438400</v>
      </c>
      <c r="K35" s="50">
        <v>16000</v>
      </c>
      <c r="L35" s="53">
        <v>3881600</v>
      </c>
      <c r="M35" s="53">
        <v>556800</v>
      </c>
      <c r="N35" s="48">
        <f t="shared" si="1"/>
        <v>0.99640804597701149</v>
      </c>
    </row>
    <row r="36" spans="1:14" s="6" customFormat="1" hidden="1">
      <c r="A36" s="43">
        <v>2</v>
      </c>
      <c r="B36" s="44">
        <v>6</v>
      </c>
      <c r="C36" s="44">
        <v>9</v>
      </c>
      <c r="D36" s="92" t="s">
        <v>32</v>
      </c>
      <c r="E36" s="50">
        <v>534528</v>
      </c>
      <c r="F36" s="50">
        <v>-44050</v>
      </c>
      <c r="G36" s="112">
        <v>490478</v>
      </c>
      <c r="H36" s="50"/>
      <c r="I36" s="117"/>
      <c r="J36" s="50">
        <v>489984</v>
      </c>
      <c r="K36" s="50">
        <v>494</v>
      </c>
      <c r="L36" s="53">
        <v>445440</v>
      </c>
      <c r="M36" s="53">
        <v>44544</v>
      </c>
      <c r="N36" s="48">
        <f t="shared" si="1"/>
        <v>0.99899281924979311</v>
      </c>
    </row>
    <row r="37" spans="1:14" s="6" customFormat="1" hidden="1">
      <c r="A37" s="43"/>
      <c r="B37" s="44"/>
      <c r="C37" s="44"/>
      <c r="D37" s="93"/>
      <c r="E37" s="55"/>
      <c r="F37" s="55"/>
      <c r="G37" s="112"/>
      <c r="H37" s="50"/>
      <c r="I37" s="117"/>
      <c r="J37" s="55"/>
      <c r="K37" s="50"/>
      <c r="L37" s="53"/>
      <c r="M37" s="53"/>
      <c r="N37" s="48" t="e">
        <f t="shared" si="1"/>
        <v>#DIV/0!</v>
      </c>
    </row>
    <row r="38" spans="1:14" s="6" customFormat="1" hidden="1">
      <c r="A38" s="43">
        <v>2</v>
      </c>
      <c r="B38" s="44">
        <v>7</v>
      </c>
      <c r="C38" s="44">
        <v>2</v>
      </c>
      <c r="D38" s="92" t="s">
        <v>33</v>
      </c>
      <c r="E38" s="50">
        <v>18000000</v>
      </c>
      <c r="F38" s="50">
        <v>-9640251</v>
      </c>
      <c r="G38" s="112">
        <v>8359749</v>
      </c>
      <c r="H38" s="50"/>
      <c r="I38" s="117"/>
      <c r="J38" s="50">
        <v>8359748.3499999996</v>
      </c>
      <c r="K38" s="50">
        <v>0.65</v>
      </c>
      <c r="L38" s="50">
        <v>8359748.3499999996</v>
      </c>
      <c r="M38" s="53">
        <v>0</v>
      </c>
      <c r="N38" s="48">
        <f t="shared" si="1"/>
        <v>0.99999992224646927</v>
      </c>
    </row>
    <row r="39" spans="1:14" s="6" customFormat="1" hidden="1">
      <c r="A39" s="43"/>
      <c r="B39" s="44"/>
      <c r="C39" s="44"/>
      <c r="D39" s="92"/>
      <c r="E39" s="55"/>
      <c r="F39" s="55"/>
      <c r="G39" s="112"/>
      <c r="H39" s="50"/>
      <c r="I39" s="117"/>
      <c r="J39" s="55"/>
      <c r="K39" s="50"/>
      <c r="L39" s="53"/>
      <c r="M39" s="53"/>
      <c r="N39" s="48" t="e">
        <f t="shared" si="1"/>
        <v>#DIV/0!</v>
      </c>
    </row>
    <row r="40" spans="1:14" s="6" customFormat="1" hidden="1">
      <c r="A40" s="43">
        <v>2</v>
      </c>
      <c r="B40" s="44">
        <v>8</v>
      </c>
      <c r="C40" s="44">
        <v>2</v>
      </c>
      <c r="D40" s="92" t="s">
        <v>34</v>
      </c>
      <c r="E40" s="50">
        <v>215000000</v>
      </c>
      <c r="F40" s="50">
        <v>-1605229</v>
      </c>
      <c r="G40" s="112">
        <v>213394771</v>
      </c>
      <c r="H40" s="50"/>
      <c r="I40" s="117"/>
      <c r="J40" s="53">
        <v>213394770.21000001</v>
      </c>
      <c r="K40" s="50">
        <v>0.79</v>
      </c>
      <c r="L40" s="53">
        <v>157671851.52000001</v>
      </c>
      <c r="M40" s="53">
        <v>55722918.689999998</v>
      </c>
      <c r="N40" s="48">
        <f t="shared" si="1"/>
        <v>0.99999999629794123</v>
      </c>
    </row>
    <row r="41" spans="1:14" s="6" customFormat="1" hidden="1">
      <c r="A41" s="43"/>
      <c r="B41" s="44"/>
      <c r="C41" s="44"/>
      <c r="D41" s="92"/>
      <c r="E41" s="55"/>
      <c r="F41" s="55"/>
      <c r="G41" s="112"/>
      <c r="H41" s="50"/>
      <c r="I41" s="117"/>
      <c r="J41" s="55"/>
      <c r="K41" s="50"/>
      <c r="L41" s="53"/>
      <c r="M41" s="53"/>
      <c r="N41" s="48" t="e">
        <f t="shared" si="1"/>
        <v>#DIV/0!</v>
      </c>
    </row>
    <row r="42" spans="1:14" s="6" customFormat="1" hidden="1">
      <c r="A42" s="43">
        <v>2</v>
      </c>
      <c r="B42" s="44">
        <v>9</v>
      </c>
      <c r="C42" s="44">
        <v>6</v>
      </c>
      <c r="D42" s="92" t="s">
        <v>35</v>
      </c>
      <c r="E42" s="50">
        <v>1680000</v>
      </c>
      <c r="F42" s="50">
        <v>-1600000</v>
      </c>
      <c r="G42" s="112">
        <v>80000</v>
      </c>
      <c r="H42" s="50"/>
      <c r="I42" s="117"/>
      <c r="J42" s="50">
        <v>0</v>
      </c>
      <c r="K42" s="50">
        <v>80000</v>
      </c>
      <c r="L42" s="53">
        <v>0</v>
      </c>
      <c r="M42" s="53">
        <v>0</v>
      </c>
      <c r="N42" s="48">
        <f t="shared" si="1"/>
        <v>0</v>
      </c>
    </row>
    <row r="43" spans="1:14" s="6" customFormat="1" hidden="1">
      <c r="A43" s="43">
        <v>2</v>
      </c>
      <c r="B43" s="44">
        <v>9</v>
      </c>
      <c r="C43" s="44">
        <v>9</v>
      </c>
      <c r="D43" s="92" t="s">
        <v>36</v>
      </c>
      <c r="E43" s="50">
        <v>0</v>
      </c>
      <c r="F43" s="50">
        <v>4920000</v>
      </c>
      <c r="G43" s="112">
        <f t="shared" ref="G43" si="2">E43+F43</f>
        <v>4920000</v>
      </c>
      <c r="H43" s="50"/>
      <c r="I43" s="117"/>
      <c r="J43" s="50">
        <v>5000000</v>
      </c>
      <c r="K43" s="50">
        <f t="shared" ref="K43" si="3">G43-J43</f>
        <v>-80000</v>
      </c>
      <c r="L43" s="53">
        <v>5000000</v>
      </c>
      <c r="M43" s="53">
        <f t="shared" ref="M43" si="4">J43-L43</f>
        <v>0</v>
      </c>
      <c r="N43" s="48">
        <f t="shared" si="1"/>
        <v>1.0162601626016261</v>
      </c>
    </row>
    <row r="44" spans="1:14" s="6" customFormat="1">
      <c r="A44" s="43"/>
      <c r="B44" s="44"/>
      <c r="C44" s="44"/>
      <c r="D44" s="92"/>
      <c r="E44" s="50"/>
      <c r="F44" s="50"/>
      <c r="G44" s="112"/>
      <c r="H44" s="50"/>
      <c r="I44" s="117"/>
      <c r="J44" s="50"/>
      <c r="K44" s="50"/>
      <c r="L44" s="53"/>
      <c r="M44" s="53"/>
      <c r="N44" s="48"/>
    </row>
    <row r="45" spans="1:14" s="6" customFormat="1">
      <c r="A45" s="43">
        <v>2</v>
      </c>
      <c r="B45" s="44">
        <v>1</v>
      </c>
      <c r="C45" s="44"/>
      <c r="D45" s="94" t="s">
        <v>23</v>
      </c>
      <c r="E45" s="46">
        <v>204368443</v>
      </c>
      <c r="F45" s="46">
        <v>10533169</v>
      </c>
      <c r="G45" s="113">
        <f>E45+F45</f>
        <v>214901612</v>
      </c>
      <c r="H45" s="46">
        <f>I45-J45</f>
        <v>56948361.520000011</v>
      </c>
      <c r="I45" s="120">
        <v>193014720.86000001</v>
      </c>
      <c r="J45" s="46">
        <v>136066359.34</v>
      </c>
      <c r="K45" s="46">
        <f>G45-I45</f>
        <v>21886891.139999986</v>
      </c>
      <c r="L45" s="46">
        <v>123271099.87</v>
      </c>
      <c r="M45" s="46">
        <f>J45-L45</f>
        <v>12795259.469999999</v>
      </c>
      <c r="N45" s="48">
        <f t="shared" si="1"/>
        <v>0.63315653183653176</v>
      </c>
    </row>
    <row r="46" spans="1:14" s="6" customFormat="1">
      <c r="A46" s="43"/>
      <c r="B46" s="44"/>
      <c r="C46" s="44"/>
      <c r="D46" s="92"/>
      <c r="E46" s="55"/>
      <c r="F46" s="55"/>
      <c r="G46" s="114"/>
      <c r="H46" s="55"/>
      <c r="I46" s="118"/>
      <c r="J46" s="55"/>
      <c r="K46" s="55"/>
      <c r="L46" s="53"/>
      <c r="M46" s="46"/>
      <c r="N46" s="48"/>
    </row>
    <row r="47" spans="1:14" s="6" customFormat="1" hidden="1">
      <c r="A47" s="43">
        <v>3</v>
      </c>
      <c r="B47" s="44">
        <v>1</v>
      </c>
      <c r="C47" s="44">
        <v>1</v>
      </c>
      <c r="D47" s="92" t="s">
        <v>37</v>
      </c>
      <c r="E47" s="50">
        <v>1020000</v>
      </c>
      <c r="F47" s="50">
        <v>-288615</v>
      </c>
      <c r="G47" s="112">
        <f>E47+F47</f>
        <v>731385</v>
      </c>
      <c r="H47" s="50"/>
      <c r="I47" s="117"/>
      <c r="J47" s="50">
        <v>731384.2</v>
      </c>
      <c r="K47" s="50">
        <f>G47-J47</f>
        <v>0.80000000004656613</v>
      </c>
      <c r="L47" s="50">
        <v>731384.2</v>
      </c>
      <c r="M47" s="46">
        <f t="shared" ref="M47:M67" si="5">J47-L47</f>
        <v>0</v>
      </c>
      <c r="N47" s="48">
        <f t="shared" si="1"/>
        <v>0.999998906184841</v>
      </c>
    </row>
    <row r="48" spans="1:14" s="6" customFormat="1" hidden="1">
      <c r="A48" s="43"/>
      <c r="B48" s="44"/>
      <c r="C48" s="44"/>
      <c r="D48" s="92"/>
      <c r="E48" s="50"/>
      <c r="F48" s="50"/>
      <c r="G48" s="112"/>
      <c r="H48" s="50"/>
      <c r="I48" s="117"/>
      <c r="J48" s="50"/>
      <c r="K48" s="50"/>
      <c r="L48" s="53"/>
      <c r="M48" s="46">
        <f t="shared" si="5"/>
        <v>0</v>
      </c>
      <c r="N48" s="48" t="e">
        <f t="shared" si="1"/>
        <v>#DIV/0!</v>
      </c>
    </row>
    <row r="49" spans="1:14" s="6" customFormat="1" hidden="1">
      <c r="A49" s="43">
        <v>3</v>
      </c>
      <c r="B49" s="44">
        <v>2</v>
      </c>
      <c r="C49" s="44">
        <v>2</v>
      </c>
      <c r="D49" s="92" t="s">
        <v>38</v>
      </c>
      <c r="E49" s="50">
        <v>0</v>
      </c>
      <c r="F49" s="50">
        <v>124120</v>
      </c>
      <c r="G49" s="112">
        <f t="shared" ref="G49:G66" si="6">E49+F49</f>
        <v>124120</v>
      </c>
      <c r="H49" s="50"/>
      <c r="I49" s="117"/>
      <c r="J49" s="50">
        <v>124120</v>
      </c>
      <c r="K49" s="50">
        <f>G49-J49</f>
        <v>0</v>
      </c>
      <c r="L49" s="53">
        <v>124120</v>
      </c>
      <c r="M49" s="46">
        <f t="shared" si="5"/>
        <v>0</v>
      </c>
      <c r="N49" s="48">
        <f t="shared" si="1"/>
        <v>1</v>
      </c>
    </row>
    <row r="50" spans="1:14" s="6" customFormat="1" hidden="1">
      <c r="A50" s="43">
        <v>3</v>
      </c>
      <c r="B50" s="44">
        <v>2</v>
      </c>
      <c r="C50" s="44">
        <v>3</v>
      </c>
      <c r="D50" s="92" t="s">
        <v>39</v>
      </c>
      <c r="E50" s="50">
        <v>5000000</v>
      </c>
      <c r="F50" s="50">
        <v>-4196480</v>
      </c>
      <c r="G50" s="112">
        <f t="shared" si="6"/>
        <v>803520</v>
      </c>
      <c r="H50" s="50"/>
      <c r="I50" s="117"/>
      <c r="J50" s="50">
        <v>803519.93</v>
      </c>
      <c r="K50" s="50">
        <f t="shared" ref="K50:K66" si="7">G50-J50</f>
        <v>6.9999999948777258E-2</v>
      </c>
      <c r="L50" s="53">
        <v>803519.93</v>
      </c>
      <c r="M50" s="46">
        <f t="shared" si="5"/>
        <v>0</v>
      </c>
      <c r="N50" s="48">
        <f t="shared" si="1"/>
        <v>0.99999991288331347</v>
      </c>
    </row>
    <row r="51" spans="1:14" s="6" customFormat="1" hidden="1">
      <c r="A51" s="43">
        <v>3</v>
      </c>
      <c r="B51" s="44">
        <v>2</v>
      </c>
      <c r="C51" s="44">
        <v>4</v>
      </c>
      <c r="D51" s="92" t="s">
        <v>40</v>
      </c>
      <c r="E51" s="50">
        <v>1500000</v>
      </c>
      <c r="F51" s="50">
        <v>-1314516</v>
      </c>
      <c r="G51" s="112">
        <f t="shared" si="6"/>
        <v>185484</v>
      </c>
      <c r="H51" s="50"/>
      <c r="I51" s="117"/>
      <c r="J51" s="50">
        <v>185484</v>
      </c>
      <c r="K51" s="50">
        <f t="shared" si="7"/>
        <v>0</v>
      </c>
      <c r="L51" s="53">
        <v>185484</v>
      </c>
      <c r="M51" s="46">
        <f t="shared" si="5"/>
        <v>0</v>
      </c>
      <c r="N51" s="48">
        <f t="shared" si="1"/>
        <v>1</v>
      </c>
    </row>
    <row r="52" spans="1:14" s="6" customFormat="1" hidden="1">
      <c r="A52" s="43"/>
      <c r="B52" s="44"/>
      <c r="C52" s="44"/>
      <c r="D52" s="55"/>
      <c r="E52" s="50"/>
      <c r="F52" s="50"/>
      <c r="G52" s="112"/>
      <c r="H52" s="50"/>
      <c r="I52" s="117"/>
      <c r="J52" s="50"/>
      <c r="K52" s="50"/>
      <c r="L52" s="53"/>
      <c r="M52" s="46">
        <f t="shared" si="5"/>
        <v>0</v>
      </c>
      <c r="N52" s="48" t="e">
        <f t="shared" si="1"/>
        <v>#DIV/0!</v>
      </c>
    </row>
    <row r="53" spans="1:14" s="6" customFormat="1" hidden="1">
      <c r="A53" s="43">
        <v>3</v>
      </c>
      <c r="B53" s="44">
        <v>3</v>
      </c>
      <c r="C53" s="44">
        <v>1</v>
      </c>
      <c r="D53" s="92" t="s">
        <v>41</v>
      </c>
      <c r="E53" s="50">
        <v>1150000</v>
      </c>
      <c r="F53" s="50"/>
      <c r="G53" s="112">
        <f t="shared" si="6"/>
        <v>1150000</v>
      </c>
      <c r="H53" s="50"/>
      <c r="I53" s="117"/>
      <c r="J53" s="50">
        <v>0</v>
      </c>
      <c r="K53" s="50">
        <f t="shared" si="7"/>
        <v>1150000</v>
      </c>
      <c r="L53" s="53">
        <v>0</v>
      </c>
      <c r="M53" s="46">
        <f t="shared" si="5"/>
        <v>0</v>
      </c>
      <c r="N53" s="48">
        <f t="shared" si="1"/>
        <v>0</v>
      </c>
    </row>
    <row r="54" spans="1:14" s="6" customFormat="1" hidden="1">
      <c r="A54" s="43">
        <v>3</v>
      </c>
      <c r="B54" s="44">
        <v>3</v>
      </c>
      <c r="C54" s="44">
        <v>2</v>
      </c>
      <c r="D54" s="92" t="s">
        <v>42</v>
      </c>
      <c r="E54" s="50">
        <v>510000</v>
      </c>
      <c r="F54" s="50"/>
      <c r="G54" s="112">
        <f t="shared" si="6"/>
        <v>510000</v>
      </c>
      <c r="H54" s="50"/>
      <c r="I54" s="117"/>
      <c r="J54" s="50">
        <v>1272299.6000000001</v>
      </c>
      <c r="K54" s="50">
        <f t="shared" si="7"/>
        <v>-762299.60000000009</v>
      </c>
      <c r="L54" s="50">
        <v>1272299.6000000001</v>
      </c>
      <c r="M54" s="46">
        <f t="shared" si="5"/>
        <v>0</v>
      </c>
      <c r="N54" s="48">
        <f t="shared" si="1"/>
        <v>2.494705098039216</v>
      </c>
    </row>
    <row r="55" spans="1:14" s="6" customFormat="1" hidden="1">
      <c r="A55" s="43">
        <v>3</v>
      </c>
      <c r="B55" s="44">
        <v>3</v>
      </c>
      <c r="C55" s="44">
        <v>3</v>
      </c>
      <c r="D55" s="92" t="s">
        <v>43</v>
      </c>
      <c r="E55" s="50">
        <v>230000</v>
      </c>
      <c r="F55" s="50">
        <v>-230000</v>
      </c>
      <c r="G55" s="112">
        <f t="shared" si="6"/>
        <v>0</v>
      </c>
      <c r="H55" s="50"/>
      <c r="I55" s="117"/>
      <c r="J55" s="50">
        <v>0</v>
      </c>
      <c r="K55" s="50">
        <f t="shared" si="7"/>
        <v>0</v>
      </c>
      <c r="L55" s="53">
        <v>0</v>
      </c>
      <c r="M55" s="46">
        <f t="shared" si="5"/>
        <v>0</v>
      </c>
      <c r="N55" s="48" t="e">
        <f t="shared" si="1"/>
        <v>#DIV/0!</v>
      </c>
    </row>
    <row r="56" spans="1:14" s="6" customFormat="1" hidden="1">
      <c r="A56" s="43"/>
      <c r="B56" s="44"/>
      <c r="C56" s="44"/>
      <c r="D56" s="92"/>
      <c r="E56" s="50"/>
      <c r="F56" s="50"/>
      <c r="G56" s="112"/>
      <c r="H56" s="50"/>
      <c r="I56" s="117"/>
      <c r="J56" s="50"/>
      <c r="K56" s="50"/>
      <c r="L56" s="53"/>
      <c r="M56" s="46">
        <f t="shared" si="5"/>
        <v>0</v>
      </c>
      <c r="N56" s="48" t="e">
        <f t="shared" si="1"/>
        <v>#DIV/0!</v>
      </c>
    </row>
    <row r="57" spans="1:14" s="6" customFormat="1" hidden="1">
      <c r="A57" s="43">
        <v>3</v>
      </c>
      <c r="B57" s="44">
        <v>4</v>
      </c>
      <c r="C57" s="44">
        <v>1</v>
      </c>
      <c r="D57" s="55" t="s">
        <v>44</v>
      </c>
      <c r="E57" s="50">
        <v>333120398</v>
      </c>
      <c r="F57" s="50">
        <v>-13051856</v>
      </c>
      <c r="G57" s="112">
        <f t="shared" si="6"/>
        <v>320068542</v>
      </c>
      <c r="H57" s="50"/>
      <c r="I57" s="117"/>
      <c r="J57" s="50">
        <v>320068541.13999999</v>
      </c>
      <c r="K57" s="50">
        <f t="shared" si="7"/>
        <v>0.86000001430511475</v>
      </c>
      <c r="L57" s="53">
        <v>313249321.66000003</v>
      </c>
      <c r="M57" s="46">
        <f t="shared" si="5"/>
        <v>6819219.4799999595</v>
      </c>
      <c r="N57" s="48">
        <f t="shared" si="1"/>
        <v>0.99999999731307543</v>
      </c>
    </row>
    <row r="58" spans="1:14" s="6" customFormat="1" hidden="1">
      <c r="A58" s="43">
        <v>3</v>
      </c>
      <c r="B58" s="44">
        <v>4</v>
      </c>
      <c r="C58" s="44">
        <v>2</v>
      </c>
      <c r="D58" s="55" t="s">
        <v>45</v>
      </c>
      <c r="E58" s="50">
        <v>4000000</v>
      </c>
      <c r="F58" s="50">
        <v>-3188000</v>
      </c>
      <c r="G58" s="112">
        <f t="shared" si="6"/>
        <v>812000</v>
      </c>
      <c r="H58" s="50"/>
      <c r="I58" s="117"/>
      <c r="J58" s="50">
        <v>812000</v>
      </c>
      <c r="K58" s="50">
        <f t="shared" si="7"/>
        <v>0</v>
      </c>
      <c r="L58" s="50">
        <v>812000</v>
      </c>
      <c r="M58" s="46">
        <f t="shared" si="5"/>
        <v>0</v>
      </c>
      <c r="N58" s="48">
        <f t="shared" si="1"/>
        <v>1</v>
      </c>
    </row>
    <row r="59" spans="1:14" s="6" customFormat="1" hidden="1">
      <c r="A59" s="43">
        <v>3</v>
      </c>
      <c r="B59" s="44">
        <v>4</v>
      </c>
      <c r="C59" s="44">
        <v>3</v>
      </c>
      <c r="D59" s="55" t="s">
        <v>46</v>
      </c>
      <c r="E59" s="50">
        <v>500000</v>
      </c>
      <c r="F59" s="50">
        <v>-500000</v>
      </c>
      <c r="G59" s="112">
        <f t="shared" si="6"/>
        <v>0</v>
      </c>
      <c r="H59" s="50"/>
      <c r="I59" s="117"/>
      <c r="J59" s="50">
        <v>0</v>
      </c>
      <c r="K59" s="50">
        <f t="shared" si="7"/>
        <v>0</v>
      </c>
      <c r="L59" s="53">
        <v>0</v>
      </c>
      <c r="M59" s="46">
        <f t="shared" si="5"/>
        <v>0</v>
      </c>
      <c r="N59" s="48" t="e">
        <f t="shared" si="1"/>
        <v>#DIV/0!</v>
      </c>
    </row>
    <row r="60" spans="1:14" s="6" customFormat="1" hidden="1">
      <c r="A60" s="43"/>
      <c r="B60" s="44"/>
      <c r="C60" s="44"/>
      <c r="D60" s="92"/>
      <c r="E60" s="55"/>
      <c r="F60" s="55"/>
      <c r="G60" s="112"/>
      <c r="H60" s="50"/>
      <c r="I60" s="117"/>
      <c r="J60" s="55"/>
      <c r="K60" s="50"/>
      <c r="L60" s="53"/>
      <c r="M60" s="46">
        <f t="shared" si="5"/>
        <v>0</v>
      </c>
      <c r="N60" s="48" t="e">
        <f t="shared" si="1"/>
        <v>#DIV/0!</v>
      </c>
    </row>
    <row r="61" spans="1:14" s="6" customFormat="1" hidden="1">
      <c r="A61" s="43">
        <v>3</v>
      </c>
      <c r="B61" s="44">
        <v>5</v>
      </c>
      <c r="C61" s="44">
        <v>3</v>
      </c>
      <c r="D61" s="92" t="s">
        <v>47</v>
      </c>
      <c r="E61" s="50">
        <v>35000000</v>
      </c>
      <c r="F61" s="50">
        <v>10404009</v>
      </c>
      <c r="G61" s="112">
        <f t="shared" si="6"/>
        <v>45404009</v>
      </c>
      <c r="H61" s="50"/>
      <c r="I61" s="117"/>
      <c r="J61" s="50">
        <v>45373294.329999998</v>
      </c>
      <c r="K61" s="50">
        <f t="shared" si="7"/>
        <v>30714.670000001788</v>
      </c>
      <c r="L61" s="53">
        <v>37164152.329999998</v>
      </c>
      <c r="M61" s="46">
        <f t="shared" si="5"/>
        <v>8209142</v>
      </c>
      <c r="N61" s="48">
        <f t="shared" si="1"/>
        <v>0.99932352515391309</v>
      </c>
    </row>
    <row r="62" spans="1:14" s="6" customFormat="1" hidden="1">
      <c r="A62" s="43"/>
      <c r="B62" s="44"/>
      <c r="C62" s="44"/>
      <c r="D62" s="92"/>
      <c r="E62" s="55"/>
      <c r="F62" s="55"/>
      <c r="G62" s="112"/>
      <c r="H62" s="50"/>
      <c r="I62" s="117"/>
      <c r="J62" s="55"/>
      <c r="K62" s="50"/>
      <c r="L62" s="53"/>
      <c r="M62" s="46">
        <f t="shared" si="5"/>
        <v>0</v>
      </c>
      <c r="N62" s="48" t="e">
        <f t="shared" si="1"/>
        <v>#DIV/0!</v>
      </c>
    </row>
    <row r="63" spans="1:14" s="6" customFormat="1" hidden="1">
      <c r="A63" s="43">
        <v>3</v>
      </c>
      <c r="B63" s="44">
        <v>6</v>
      </c>
      <c r="C63" s="44">
        <v>5</v>
      </c>
      <c r="D63" s="92" t="s">
        <v>48</v>
      </c>
      <c r="E63" s="50">
        <v>110000000</v>
      </c>
      <c r="F63" s="50">
        <v>-20162000</v>
      </c>
      <c r="G63" s="112">
        <f t="shared" si="6"/>
        <v>89838000</v>
      </c>
      <c r="H63" s="50"/>
      <c r="I63" s="117"/>
      <c r="J63" s="53">
        <v>89837580.299999997</v>
      </c>
      <c r="K63" s="50">
        <f t="shared" si="7"/>
        <v>419.70000000298023</v>
      </c>
      <c r="L63" s="53">
        <v>72005684</v>
      </c>
      <c r="M63" s="46">
        <f t="shared" si="5"/>
        <v>17831896.299999997</v>
      </c>
      <c r="N63" s="48">
        <f t="shared" si="1"/>
        <v>0.99999532825753024</v>
      </c>
    </row>
    <row r="64" spans="1:14" s="6" customFormat="1" hidden="1">
      <c r="A64" s="43"/>
      <c r="B64" s="44"/>
      <c r="C64" s="44"/>
      <c r="D64" s="92"/>
      <c r="E64" s="55"/>
      <c r="F64" s="55"/>
      <c r="G64" s="112"/>
      <c r="H64" s="50"/>
      <c r="I64" s="117"/>
      <c r="J64" s="55"/>
      <c r="K64" s="50"/>
      <c r="L64" s="53"/>
      <c r="M64" s="46">
        <f t="shared" si="5"/>
        <v>0</v>
      </c>
      <c r="N64" s="48" t="e">
        <f t="shared" si="1"/>
        <v>#DIV/0!</v>
      </c>
    </row>
    <row r="65" spans="1:20" s="6" customFormat="1" hidden="1">
      <c r="A65" s="43">
        <v>3</v>
      </c>
      <c r="B65" s="44">
        <v>9</v>
      </c>
      <c r="C65" s="44">
        <v>1</v>
      </c>
      <c r="D65" s="92" t="s">
        <v>49</v>
      </c>
      <c r="E65" s="50">
        <v>1000000</v>
      </c>
      <c r="F65" s="50">
        <v>-1000000</v>
      </c>
      <c r="G65" s="112">
        <f t="shared" si="6"/>
        <v>0</v>
      </c>
      <c r="H65" s="50"/>
      <c r="I65" s="117"/>
      <c r="J65" s="50">
        <v>0</v>
      </c>
      <c r="K65" s="50">
        <f t="shared" si="7"/>
        <v>0</v>
      </c>
      <c r="L65" s="53">
        <v>0</v>
      </c>
      <c r="M65" s="46">
        <f t="shared" si="5"/>
        <v>0</v>
      </c>
      <c r="N65" s="48" t="e">
        <f t="shared" si="1"/>
        <v>#DIV/0!</v>
      </c>
    </row>
    <row r="66" spans="1:20" s="6" customFormat="1" hidden="1">
      <c r="A66" s="43">
        <v>3</v>
      </c>
      <c r="B66" s="44">
        <v>9</v>
      </c>
      <c r="C66" s="44">
        <v>6</v>
      </c>
      <c r="D66" s="92" t="s">
        <v>50</v>
      </c>
      <c r="E66" s="50">
        <v>12000000</v>
      </c>
      <c r="F66" s="50">
        <v>-3015717</v>
      </c>
      <c r="G66" s="112">
        <f t="shared" si="6"/>
        <v>8984283</v>
      </c>
      <c r="H66" s="50"/>
      <c r="I66" s="117"/>
      <c r="J66" s="53">
        <v>8943642.5700000003</v>
      </c>
      <c r="K66" s="50">
        <f t="shared" si="7"/>
        <v>40640.429999999702</v>
      </c>
      <c r="L66" s="53">
        <v>8943642.5700000003</v>
      </c>
      <c r="M66" s="46">
        <f t="shared" si="5"/>
        <v>0</v>
      </c>
      <c r="N66" s="48">
        <f t="shared" si="1"/>
        <v>0.99547649712280883</v>
      </c>
    </row>
    <row r="67" spans="1:20" s="6" customFormat="1">
      <c r="A67" s="43">
        <v>3</v>
      </c>
      <c r="B67" s="44">
        <v>1</v>
      </c>
      <c r="C67" s="44"/>
      <c r="D67" s="95" t="s">
        <v>52</v>
      </c>
      <c r="E67" s="58">
        <v>461500000</v>
      </c>
      <c r="F67" s="58">
        <v>-65513440</v>
      </c>
      <c r="G67" s="115">
        <f>E67+F67</f>
        <v>395986560</v>
      </c>
      <c r="H67" s="46">
        <f>I67-J67</f>
        <v>125901593.39999998</v>
      </c>
      <c r="I67" s="122">
        <v>355997309.69999999</v>
      </c>
      <c r="J67" s="78">
        <v>230095716.30000001</v>
      </c>
      <c r="K67" s="58">
        <f>G67-I67</f>
        <v>39989250.300000012</v>
      </c>
      <c r="L67" s="46">
        <v>192295251.43000001</v>
      </c>
      <c r="M67" s="46">
        <f t="shared" si="5"/>
        <v>37800464.870000005</v>
      </c>
      <c r="N67" s="48">
        <f t="shared" si="1"/>
        <v>0.58106950978336236</v>
      </c>
    </row>
    <row r="68" spans="1:20" s="6" customFormat="1">
      <c r="A68" s="43"/>
      <c r="B68" s="44"/>
      <c r="C68" s="44"/>
      <c r="D68" s="96"/>
      <c r="E68" s="58"/>
      <c r="F68" s="58"/>
      <c r="G68" s="115"/>
      <c r="H68" s="58"/>
      <c r="I68" s="122"/>
      <c r="J68" s="58"/>
      <c r="K68" s="58"/>
      <c r="L68" s="46"/>
      <c r="M68" s="46"/>
      <c r="N68" s="48"/>
    </row>
    <row r="69" spans="1:20" s="6" customFormat="1">
      <c r="A69" s="43">
        <v>4</v>
      </c>
      <c r="B69" s="44"/>
      <c r="C69" s="44"/>
      <c r="D69" s="95" t="s">
        <v>85</v>
      </c>
      <c r="E69" s="58">
        <v>0</v>
      </c>
      <c r="F69" s="58">
        <v>430000</v>
      </c>
      <c r="G69" s="115">
        <f>E69+F69</f>
        <v>430000</v>
      </c>
      <c r="H69" s="46">
        <f>I69-J69</f>
        <v>0</v>
      </c>
      <c r="I69" s="122">
        <v>346336.48</v>
      </c>
      <c r="J69" s="58">
        <v>346336.48</v>
      </c>
      <c r="K69" s="58">
        <f>G69-I69</f>
        <v>83663.520000000019</v>
      </c>
      <c r="L69" s="46">
        <v>229336.48</v>
      </c>
      <c r="M69" s="46">
        <f t="shared" ref="M69" si="8">J69-L69</f>
        <v>116999.99999999997</v>
      </c>
      <c r="N69" s="48">
        <f t="shared" si="1"/>
        <v>0.80543367441860458</v>
      </c>
    </row>
    <row r="70" spans="1:20" s="6" customFormat="1">
      <c r="A70" s="43"/>
      <c r="B70" s="44"/>
      <c r="C70" s="44"/>
      <c r="D70" s="96"/>
      <c r="E70" s="58"/>
      <c r="F70" s="58"/>
      <c r="G70" s="115"/>
      <c r="H70" s="58"/>
      <c r="I70" s="122"/>
      <c r="J70" s="58"/>
      <c r="K70" s="58"/>
      <c r="L70" s="46"/>
      <c r="M70" s="46"/>
      <c r="N70" s="48"/>
    </row>
    <row r="71" spans="1:20" s="6" customFormat="1">
      <c r="A71" s="43">
        <v>6</v>
      </c>
      <c r="B71" s="44"/>
      <c r="C71" s="44"/>
      <c r="D71" s="95" t="s">
        <v>86</v>
      </c>
      <c r="E71" s="58">
        <v>41400000</v>
      </c>
      <c r="F71" s="58">
        <v>3973143</v>
      </c>
      <c r="G71" s="115">
        <f>E71+F71</f>
        <v>45373143</v>
      </c>
      <c r="H71" s="46">
        <f>I71-J71</f>
        <v>19834061.759999998</v>
      </c>
      <c r="I71" s="122">
        <v>38140393.229999997</v>
      </c>
      <c r="J71" s="58">
        <v>18306331.469999999</v>
      </c>
      <c r="K71" s="58">
        <f>G71-I71</f>
        <v>7232749.7700000033</v>
      </c>
      <c r="L71" s="46">
        <v>18306331.469999999</v>
      </c>
      <c r="M71" s="46">
        <f>J71-L71</f>
        <v>0</v>
      </c>
      <c r="N71" s="48">
        <f t="shared" si="1"/>
        <v>0.4034618335785114</v>
      </c>
    </row>
    <row r="72" spans="1:20" s="6" customFormat="1">
      <c r="A72" s="43"/>
      <c r="B72" s="44"/>
      <c r="C72" s="44"/>
      <c r="D72" s="95"/>
      <c r="E72" s="58"/>
      <c r="F72" s="58"/>
      <c r="G72" s="115"/>
      <c r="H72" s="58"/>
      <c r="I72" s="122"/>
      <c r="J72" s="58"/>
      <c r="K72" s="58"/>
      <c r="L72" s="46"/>
      <c r="M72" s="46"/>
      <c r="N72" s="48"/>
    </row>
    <row r="73" spans="1:20" s="6" customFormat="1">
      <c r="A73" s="43">
        <v>7</v>
      </c>
      <c r="B73" s="44"/>
      <c r="C73" s="44"/>
      <c r="D73" s="95" t="s">
        <v>112</v>
      </c>
      <c r="E73" s="58">
        <v>10000000</v>
      </c>
      <c r="F73" s="58">
        <v>35900000</v>
      </c>
      <c r="G73" s="115">
        <f>E73+F73</f>
        <v>45900000</v>
      </c>
      <c r="H73" s="46">
        <f>I73-J73</f>
        <v>31064732.280000001</v>
      </c>
      <c r="I73" s="122">
        <v>41488454.240000002</v>
      </c>
      <c r="J73" s="58">
        <v>10423721.960000001</v>
      </c>
      <c r="K73" s="58">
        <f>G73-I73</f>
        <v>4411545.7599999979</v>
      </c>
      <c r="L73" s="46">
        <v>7988947.5800000001</v>
      </c>
      <c r="M73" s="46">
        <f>J73-L73</f>
        <v>2434774.3800000008</v>
      </c>
      <c r="N73" s="48">
        <f t="shared" si="1"/>
        <v>0.22709633899782136</v>
      </c>
    </row>
    <row r="74" spans="1:20" s="6" customFormat="1">
      <c r="A74" s="43"/>
      <c r="B74" s="44"/>
      <c r="C74" s="44"/>
      <c r="D74" s="95"/>
      <c r="E74" s="58"/>
      <c r="F74" s="58"/>
      <c r="G74" s="115"/>
      <c r="H74" s="58"/>
      <c r="I74" s="122"/>
      <c r="J74" s="58"/>
      <c r="K74" s="58"/>
      <c r="L74" s="46"/>
      <c r="M74" s="46"/>
      <c r="N74" s="48"/>
    </row>
    <row r="75" spans="1:20" s="6" customFormat="1">
      <c r="A75" s="43" t="s">
        <v>113</v>
      </c>
      <c r="B75" s="44"/>
      <c r="C75" s="44"/>
      <c r="D75" s="95" t="s">
        <v>101</v>
      </c>
      <c r="E75" s="58">
        <v>0</v>
      </c>
      <c r="F75" s="58">
        <v>160000000</v>
      </c>
      <c r="G75" s="115">
        <f>E75+F75</f>
        <v>160000000</v>
      </c>
      <c r="H75" s="46">
        <f>I75-J75</f>
        <v>0</v>
      </c>
      <c r="I75" s="122">
        <v>158182413.61000001</v>
      </c>
      <c r="J75" s="58">
        <v>158182413.61000001</v>
      </c>
      <c r="K75" s="78">
        <f>G75-I75</f>
        <v>1817586.3899999857</v>
      </c>
      <c r="L75" s="46">
        <v>157214195.61000001</v>
      </c>
      <c r="M75" s="46">
        <f t="shared" ref="M75" si="9">J75-L75</f>
        <v>968218</v>
      </c>
      <c r="N75" s="48">
        <f t="shared" si="1"/>
        <v>0.98864008506250012</v>
      </c>
    </row>
    <row r="76" spans="1:20" s="6" customFormat="1" ht="15.75" thickBot="1">
      <c r="A76" s="55"/>
      <c r="B76" s="56"/>
      <c r="C76" s="56"/>
      <c r="D76" s="55"/>
      <c r="E76" s="55"/>
      <c r="F76" s="55"/>
      <c r="G76" s="114"/>
      <c r="H76" s="131"/>
      <c r="I76" s="118"/>
      <c r="J76" s="55"/>
      <c r="K76" s="55"/>
      <c r="L76" s="53"/>
      <c r="M76" s="46"/>
      <c r="N76" s="48"/>
    </row>
    <row r="77" spans="1:20" s="6" customFormat="1" ht="42.75" customHeight="1" thickBot="1">
      <c r="A77" s="100"/>
      <c r="B77" s="101"/>
      <c r="C77" s="102"/>
      <c r="D77" s="103" t="s">
        <v>51</v>
      </c>
      <c r="E77" s="105">
        <f t="shared" ref="E77:M77" si="10">E24+E45+E67+E69+E71+E73+E75</f>
        <v>1426186822</v>
      </c>
      <c r="F77" s="105">
        <f t="shared" si="10"/>
        <v>145522872</v>
      </c>
      <c r="G77" s="105">
        <f t="shared" si="10"/>
        <v>1571709694</v>
      </c>
      <c r="H77" s="105">
        <f t="shared" si="10"/>
        <v>235345827.43999994</v>
      </c>
      <c r="I77" s="105">
        <f t="shared" si="10"/>
        <v>1160617280.27</v>
      </c>
      <c r="J77" s="105">
        <f t="shared" si="10"/>
        <v>925271452.83000004</v>
      </c>
      <c r="K77" s="106">
        <f t="shared" si="10"/>
        <v>411092413.72999996</v>
      </c>
      <c r="L77" s="105">
        <f t="shared" si="10"/>
        <v>867227556.24000013</v>
      </c>
      <c r="M77" s="105">
        <f t="shared" si="10"/>
        <v>58043896.590000011</v>
      </c>
      <c r="N77" s="107">
        <f>SUM(J77/G77)</f>
        <v>0.58870378948620272</v>
      </c>
    </row>
    <row r="78" spans="1:20" s="6" customFormat="1">
      <c r="P78" s="59"/>
    </row>
    <row r="79" spans="1:20">
      <c r="E79" s="5"/>
      <c r="K79" s="5"/>
      <c r="L79" s="5"/>
      <c r="M79" s="8"/>
      <c r="N79" t="s">
        <v>2</v>
      </c>
      <c r="P79" s="79"/>
    </row>
    <row r="80" spans="1:20" ht="18.75">
      <c r="A80" s="149"/>
      <c r="B80" s="149"/>
      <c r="C80" s="149"/>
      <c r="D80" s="149"/>
      <c r="E80" s="149"/>
      <c r="F80" s="149"/>
      <c r="G80" s="149"/>
      <c r="H80" s="23"/>
      <c r="I80" s="23"/>
      <c r="J80" s="24"/>
      <c r="K80" s="24"/>
      <c r="L80" s="25"/>
      <c r="M80" s="25"/>
      <c r="N80" s="25"/>
      <c r="O80" s="25"/>
      <c r="P80" s="80"/>
      <c r="Q80" s="25"/>
      <c r="R80" s="16"/>
      <c r="S80" s="16"/>
      <c r="T80" s="16"/>
    </row>
    <row r="81" spans="7:17">
      <c r="M81" s="8"/>
      <c r="Q81" s="5"/>
    </row>
    <row r="82" spans="7:17">
      <c r="G82" s="81"/>
      <c r="H82" s="81"/>
      <c r="I82" s="81"/>
      <c r="J82" s="81"/>
      <c r="K82" s="59"/>
      <c r="M82" s="8"/>
    </row>
    <row r="83" spans="7:17">
      <c r="G83" s="59"/>
      <c r="H83" s="59"/>
      <c r="I83" s="59"/>
      <c r="J83" s="81"/>
      <c r="K83" s="79"/>
      <c r="M83" s="8"/>
      <c r="P83" s="5"/>
    </row>
    <row r="84" spans="7:17">
      <c r="G84" s="79"/>
      <c r="H84" s="79"/>
      <c r="I84" s="79"/>
      <c r="J84" s="148"/>
      <c r="K84" s="148"/>
      <c r="M84" s="8"/>
    </row>
    <row r="85" spans="7:17">
      <c r="G85" s="82"/>
      <c r="H85" s="82"/>
      <c r="I85" s="82"/>
      <c r="J85" s="81"/>
      <c r="K85" s="82"/>
      <c r="M85" s="77"/>
    </row>
    <row r="86" spans="7:17">
      <c r="K86" s="5"/>
    </row>
    <row r="87" spans="7:17">
      <c r="K87" s="5"/>
    </row>
    <row r="88" spans="7:17">
      <c r="K88" s="5"/>
      <c r="M88" s="8"/>
    </row>
    <row r="89" spans="7:17">
      <c r="K89" s="5"/>
      <c r="M89" s="8"/>
    </row>
    <row r="90" spans="7:17">
      <c r="M90" s="8"/>
    </row>
  </sheetData>
  <mergeCells count="6">
    <mergeCell ref="J84:K84"/>
    <mergeCell ref="A1:N1"/>
    <mergeCell ref="A3:N3"/>
    <mergeCell ref="A5:N5"/>
    <mergeCell ref="A7:N7"/>
    <mergeCell ref="A80:G80"/>
  </mergeCells>
  <pageMargins left="0.19685039370078741" right="0.19685039370078741" top="0.82677165354330717" bottom="0.74803149606299213" header="0.31496062992125984" footer="0.31496062992125984"/>
  <pageSetup scale="95" orientation="landscape" r:id="rId1"/>
  <headerFooter>
    <oddFooter>&amp;CPreparado por: Ana Ma. De Los Santos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T90"/>
  <sheetViews>
    <sheetView workbookViewId="0">
      <selection activeCell="O77" sqref="O77"/>
    </sheetView>
  </sheetViews>
  <sheetFormatPr baseColWidth="10" defaultRowHeight="15"/>
  <cols>
    <col min="1" max="1" width="5" customWidth="1"/>
    <col min="2" max="2" width="3.140625" hidden="1" customWidth="1"/>
    <col min="3" max="3" width="3.85546875" hidden="1" customWidth="1"/>
    <col min="4" max="4" width="15.140625" customWidth="1"/>
    <col min="5" max="5" width="14.7109375" customWidth="1"/>
    <col min="6" max="6" width="13.85546875" bestFit="1" customWidth="1"/>
    <col min="7" max="7" width="14.7109375" customWidth="1"/>
    <col min="8" max="8" width="13.28515625" bestFit="1" customWidth="1"/>
    <col min="9" max="9" width="14.7109375" hidden="1" customWidth="1"/>
    <col min="10" max="12" width="13.28515625" bestFit="1" customWidth="1"/>
    <col min="13" max="13" width="12.28515625" bestFit="1" customWidth="1"/>
    <col min="14" max="14" width="11.42578125" customWidth="1"/>
    <col min="16" max="16" width="13.42578125" bestFit="1" customWidth="1"/>
  </cols>
  <sheetData>
    <row r="1" spans="1:14" ht="18.75">
      <c r="A1" s="145" t="s">
        <v>1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4" ht="18.75">
      <c r="A2" s="109"/>
      <c r="B2" s="109"/>
      <c r="C2" s="109"/>
      <c r="D2" s="109"/>
      <c r="E2" s="109"/>
      <c r="F2" s="109"/>
      <c r="G2" s="109"/>
      <c r="H2" s="128"/>
      <c r="I2" s="128"/>
      <c r="J2" s="109"/>
      <c r="K2" s="109"/>
      <c r="L2" s="109"/>
      <c r="M2" s="109"/>
      <c r="N2" s="109"/>
    </row>
    <row r="3" spans="1:14" ht="18.75">
      <c r="A3" s="146" t="s">
        <v>122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</row>
    <row r="4" spans="1:14" ht="18.75">
      <c r="A4" s="23"/>
      <c r="B4" s="24"/>
      <c r="C4" s="24"/>
      <c r="D4" s="25"/>
      <c r="E4" s="25"/>
      <c r="F4" s="25"/>
      <c r="G4" s="25"/>
      <c r="H4" s="25"/>
      <c r="I4" s="25"/>
      <c r="J4" s="25"/>
      <c r="K4" s="25" t="s">
        <v>2</v>
      </c>
      <c r="L4" s="16"/>
      <c r="M4" s="16"/>
      <c r="N4" s="16"/>
    </row>
    <row r="5" spans="1:14" ht="15.75">
      <c r="A5" s="147" t="s">
        <v>135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</row>
    <row r="6" spans="1:14" ht="15.75">
      <c r="A6" s="129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</row>
    <row r="7" spans="1:14" ht="15.75">
      <c r="A7" s="147" t="s">
        <v>95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</row>
    <row r="8" spans="1:14" ht="17.25" customHeight="1" thickBot="1">
      <c r="A8" s="23"/>
      <c r="B8" s="24"/>
      <c r="C8" s="24"/>
      <c r="D8" s="24"/>
      <c r="E8" s="16" t="s">
        <v>3</v>
      </c>
      <c r="F8" s="16"/>
      <c r="G8" s="16"/>
      <c r="H8" s="16"/>
      <c r="I8" s="16"/>
      <c r="J8" s="16"/>
      <c r="K8" s="16"/>
      <c r="L8" s="16"/>
      <c r="M8" s="16"/>
      <c r="N8" s="16"/>
    </row>
    <row r="9" spans="1:14" s="6" customFormat="1" ht="57.75" customHeight="1" thickBot="1">
      <c r="A9" s="134" t="s">
        <v>4</v>
      </c>
      <c r="B9" s="135" t="s">
        <v>5</v>
      </c>
      <c r="C9" s="135" t="s">
        <v>6</v>
      </c>
      <c r="D9" s="134" t="s">
        <v>7</v>
      </c>
      <c r="E9" s="134" t="s">
        <v>125</v>
      </c>
      <c r="F9" s="134" t="s">
        <v>126</v>
      </c>
      <c r="G9" s="134" t="s">
        <v>127</v>
      </c>
      <c r="H9" s="134" t="s">
        <v>133</v>
      </c>
      <c r="I9" s="134" t="s">
        <v>134</v>
      </c>
      <c r="J9" s="134" t="s">
        <v>128</v>
      </c>
      <c r="K9" s="134" t="s">
        <v>129</v>
      </c>
      <c r="L9" s="134" t="s">
        <v>130</v>
      </c>
      <c r="M9" s="134" t="s">
        <v>131</v>
      </c>
      <c r="N9" s="134" t="s">
        <v>132</v>
      </c>
    </row>
    <row r="10" spans="1:14" ht="15.75" hidden="1" thickBot="1">
      <c r="A10" s="30">
        <v>1</v>
      </c>
      <c r="B10" s="31">
        <v>1</v>
      </c>
      <c r="C10" s="31">
        <v>1</v>
      </c>
      <c r="D10" s="32" t="s">
        <v>9</v>
      </c>
      <c r="E10" s="33">
        <v>398460278</v>
      </c>
      <c r="F10" s="34">
        <v>12375913</v>
      </c>
      <c r="G10" s="33">
        <v>410836191</v>
      </c>
      <c r="H10" s="34"/>
      <c r="I10" s="34"/>
      <c r="J10" s="34">
        <v>407440328.19999999</v>
      </c>
      <c r="K10" s="33">
        <f>SUM(G10-J10)</f>
        <v>3395862.8000000119</v>
      </c>
      <c r="L10" s="34">
        <v>407391891.86000001</v>
      </c>
      <c r="M10" s="35">
        <v>48436.34</v>
      </c>
      <c r="N10" s="36"/>
    </row>
    <row r="11" spans="1:14" ht="15.75" hidden="1" thickBot="1">
      <c r="A11" s="30">
        <v>1</v>
      </c>
      <c r="B11" s="31">
        <v>1</v>
      </c>
      <c r="C11" s="31">
        <v>2</v>
      </c>
      <c r="D11" s="32" t="s">
        <v>10</v>
      </c>
      <c r="E11" s="37">
        <v>324000</v>
      </c>
      <c r="F11" s="38"/>
      <c r="G11" s="37">
        <v>324000</v>
      </c>
      <c r="H11" s="38"/>
      <c r="I11" s="38"/>
      <c r="J11" s="38">
        <v>245640</v>
      </c>
      <c r="K11" s="33">
        <f t="shared" ref="K11:K23" si="0">SUM(G11-J11)</f>
        <v>78360</v>
      </c>
      <c r="L11" s="38">
        <v>245640</v>
      </c>
      <c r="M11" s="35">
        <v>0</v>
      </c>
      <c r="N11" s="36"/>
    </row>
    <row r="12" spans="1:14" ht="15.75" hidden="1" thickBot="1">
      <c r="A12" s="30">
        <v>1</v>
      </c>
      <c r="B12" s="31">
        <v>2</v>
      </c>
      <c r="C12" s="31">
        <v>1</v>
      </c>
      <c r="D12" s="32" t="s">
        <v>11</v>
      </c>
      <c r="E12" s="37">
        <v>36417360</v>
      </c>
      <c r="F12" s="38">
        <v>122340</v>
      </c>
      <c r="G12" s="37">
        <v>36539700</v>
      </c>
      <c r="H12" s="38"/>
      <c r="I12" s="38"/>
      <c r="J12" s="38">
        <v>35803507.259999998</v>
      </c>
      <c r="K12" s="33">
        <f t="shared" si="0"/>
        <v>736192.74000000209</v>
      </c>
      <c r="L12" s="38">
        <v>35782432.579999998</v>
      </c>
      <c r="M12" s="35">
        <v>21074.68</v>
      </c>
      <c r="N12" s="36"/>
    </row>
    <row r="13" spans="1:14" ht="15.75" hidden="1" thickBot="1">
      <c r="A13" s="30">
        <v>1</v>
      </c>
      <c r="B13" s="31">
        <v>3</v>
      </c>
      <c r="C13" s="31">
        <v>3</v>
      </c>
      <c r="D13" s="32" t="s">
        <v>12</v>
      </c>
      <c r="E13" s="37">
        <v>0</v>
      </c>
      <c r="F13" s="38">
        <v>3183570</v>
      </c>
      <c r="G13" s="37">
        <v>3183570</v>
      </c>
      <c r="H13" s="38"/>
      <c r="I13" s="38"/>
      <c r="J13" s="38">
        <v>1060000</v>
      </c>
      <c r="K13" s="33">
        <f t="shared" si="0"/>
        <v>2123570</v>
      </c>
      <c r="L13" s="38">
        <v>0</v>
      </c>
      <c r="M13" s="35">
        <v>1060000</v>
      </c>
      <c r="N13" s="36"/>
    </row>
    <row r="14" spans="1:14" ht="15.75" hidden="1" thickBot="1">
      <c r="A14" s="30">
        <v>1</v>
      </c>
      <c r="B14" s="31">
        <v>3</v>
      </c>
      <c r="C14" s="31">
        <v>5</v>
      </c>
      <c r="D14" s="32" t="s">
        <v>13</v>
      </c>
      <c r="E14" s="37">
        <v>0</v>
      </c>
      <c r="F14" s="38">
        <v>3100000</v>
      </c>
      <c r="G14" s="37">
        <v>3100000</v>
      </c>
      <c r="H14" s="38"/>
      <c r="I14" s="38"/>
      <c r="J14" s="38">
        <v>3640800</v>
      </c>
      <c r="K14" s="33">
        <f t="shared" si="0"/>
        <v>-540800</v>
      </c>
      <c r="L14" s="38">
        <v>3640800</v>
      </c>
      <c r="M14" s="35">
        <v>0</v>
      </c>
      <c r="N14" s="36"/>
    </row>
    <row r="15" spans="1:14" ht="15.75" hidden="1" thickBot="1">
      <c r="A15" s="30">
        <v>1</v>
      </c>
      <c r="B15" s="31">
        <v>3</v>
      </c>
      <c r="C15" s="31">
        <v>7</v>
      </c>
      <c r="D15" s="32" t="s">
        <v>14</v>
      </c>
      <c r="E15" s="39">
        <v>16285416</v>
      </c>
      <c r="F15" s="40"/>
      <c r="G15" s="37">
        <v>16285416</v>
      </c>
      <c r="H15" s="38"/>
      <c r="I15" s="38"/>
      <c r="J15" s="40">
        <v>16287694</v>
      </c>
      <c r="K15" s="33">
        <f t="shared" si="0"/>
        <v>-2278</v>
      </c>
      <c r="L15" s="40">
        <v>16287694</v>
      </c>
      <c r="M15" s="35">
        <v>0</v>
      </c>
      <c r="N15" s="36"/>
    </row>
    <row r="16" spans="1:14" ht="15.75" hidden="1" thickBot="1">
      <c r="A16" s="30">
        <v>1</v>
      </c>
      <c r="B16" s="31">
        <v>3</v>
      </c>
      <c r="C16" s="31">
        <v>8</v>
      </c>
      <c r="D16" s="32" t="s">
        <v>15</v>
      </c>
      <c r="E16" s="39">
        <v>7200000</v>
      </c>
      <c r="F16" s="40">
        <v>-5504929</v>
      </c>
      <c r="G16" s="37">
        <v>1695071</v>
      </c>
      <c r="H16" s="38"/>
      <c r="I16" s="38"/>
      <c r="J16" s="40">
        <v>0</v>
      </c>
      <c r="K16" s="33">
        <f t="shared" si="0"/>
        <v>1695071</v>
      </c>
      <c r="L16" s="40">
        <v>0</v>
      </c>
      <c r="M16" s="35">
        <v>0</v>
      </c>
      <c r="N16" s="36"/>
    </row>
    <row r="17" spans="1:14" ht="15.75" hidden="1" thickBot="1">
      <c r="A17" s="30">
        <v>1</v>
      </c>
      <c r="B17" s="31">
        <v>4</v>
      </c>
      <c r="C17" s="31">
        <v>1</v>
      </c>
      <c r="D17" s="32" t="s">
        <v>16</v>
      </c>
      <c r="E17" s="39">
        <v>0</v>
      </c>
      <c r="F17" s="40">
        <v>3000000</v>
      </c>
      <c r="G17" s="37">
        <v>3000000</v>
      </c>
      <c r="H17" s="38"/>
      <c r="I17" s="38"/>
      <c r="J17" s="40">
        <v>2996000</v>
      </c>
      <c r="K17" s="33">
        <f t="shared" si="0"/>
        <v>4000</v>
      </c>
      <c r="L17" s="40">
        <v>0</v>
      </c>
      <c r="M17" s="35">
        <v>2996000</v>
      </c>
      <c r="N17" s="36"/>
    </row>
    <row r="18" spans="1:14" ht="15.75" hidden="1" thickBot="1">
      <c r="A18" s="30">
        <v>1</v>
      </c>
      <c r="B18" s="31">
        <v>8</v>
      </c>
      <c r="C18" s="31">
        <v>1</v>
      </c>
      <c r="D18" s="32" t="s">
        <v>17</v>
      </c>
      <c r="E18" s="37">
        <v>40000000</v>
      </c>
      <c r="F18" s="38"/>
      <c r="G18" s="37">
        <v>40000000</v>
      </c>
      <c r="H18" s="38"/>
      <c r="I18" s="38"/>
      <c r="J18" s="38">
        <v>37920440.020000003</v>
      </c>
      <c r="K18" s="33">
        <f t="shared" si="0"/>
        <v>2079559.9799999967</v>
      </c>
      <c r="L18" s="38">
        <v>37920440.020000003</v>
      </c>
      <c r="M18" s="35">
        <v>0</v>
      </c>
      <c r="N18" s="36"/>
    </row>
    <row r="19" spans="1:14" ht="15.75" hidden="1" thickBot="1">
      <c r="A19" s="30">
        <v>1</v>
      </c>
      <c r="B19" s="31">
        <v>8</v>
      </c>
      <c r="C19" s="31">
        <v>3</v>
      </c>
      <c r="D19" s="32" t="s">
        <v>18</v>
      </c>
      <c r="E19" s="37">
        <v>3000000</v>
      </c>
      <c r="F19" s="38">
        <v>1500000</v>
      </c>
      <c r="G19" s="37">
        <v>4500000</v>
      </c>
      <c r="H19" s="38"/>
      <c r="I19" s="38"/>
      <c r="J19" s="38">
        <v>4429132.97</v>
      </c>
      <c r="K19" s="33">
        <f t="shared" si="0"/>
        <v>70867.030000000261</v>
      </c>
      <c r="L19" s="38">
        <v>4429132.97</v>
      </c>
      <c r="M19" s="35">
        <v>0</v>
      </c>
      <c r="N19" s="36"/>
    </row>
    <row r="20" spans="1:14" ht="15.75" hidden="1" thickBot="1">
      <c r="A20" s="30">
        <v>1</v>
      </c>
      <c r="B20" s="31">
        <v>8</v>
      </c>
      <c r="C20" s="31">
        <v>4</v>
      </c>
      <c r="D20" s="32" t="s">
        <v>19</v>
      </c>
      <c r="E20" s="37">
        <v>800004</v>
      </c>
      <c r="F20" s="38"/>
      <c r="G20" s="37">
        <v>800004</v>
      </c>
      <c r="H20" s="38"/>
      <c r="I20" s="38"/>
      <c r="J20" s="38">
        <v>178917.39</v>
      </c>
      <c r="K20" s="33">
        <f t="shared" si="0"/>
        <v>621086.61</v>
      </c>
      <c r="L20" s="38">
        <v>178917.39</v>
      </c>
      <c r="M20" s="35">
        <v>0</v>
      </c>
      <c r="N20" s="36"/>
    </row>
    <row r="21" spans="1:14" ht="15.75" hidden="1" thickBot="1">
      <c r="A21" s="30">
        <v>1</v>
      </c>
      <c r="B21" s="31">
        <v>9</v>
      </c>
      <c r="C21" s="31">
        <v>1</v>
      </c>
      <c r="D21" s="32" t="s">
        <v>20</v>
      </c>
      <c r="E21" s="41">
        <v>32000000</v>
      </c>
      <c r="F21" s="42">
        <v>495923</v>
      </c>
      <c r="G21" s="37">
        <v>32495923</v>
      </c>
      <c r="H21" s="38"/>
      <c r="I21" s="38"/>
      <c r="J21" s="42">
        <v>31428879.079999998</v>
      </c>
      <c r="K21" s="33">
        <f t="shared" si="0"/>
        <v>1067043.9200000018</v>
      </c>
      <c r="L21" s="42">
        <v>31428879.079999998</v>
      </c>
      <c r="M21" s="35">
        <v>0</v>
      </c>
      <c r="N21" s="36"/>
    </row>
    <row r="22" spans="1:14" ht="15.75" hidden="1" thickBot="1">
      <c r="A22" s="30">
        <v>1</v>
      </c>
      <c r="B22" s="31">
        <v>9</v>
      </c>
      <c r="C22" s="31">
        <v>2</v>
      </c>
      <c r="D22" s="32" t="s">
        <v>21</v>
      </c>
      <c r="E22" s="41">
        <v>32634400</v>
      </c>
      <c r="F22" s="42"/>
      <c r="G22" s="37">
        <v>32634400</v>
      </c>
      <c r="H22" s="38"/>
      <c r="I22" s="38"/>
      <c r="J22" s="42">
        <v>31482825.82</v>
      </c>
      <c r="K22" s="33">
        <f t="shared" si="0"/>
        <v>1151574.1799999997</v>
      </c>
      <c r="L22" s="42">
        <v>31482825.82</v>
      </c>
      <c r="M22" s="35">
        <v>0</v>
      </c>
      <c r="N22" s="36"/>
    </row>
    <row r="23" spans="1:14" ht="15.75" hidden="1" thickBot="1">
      <c r="A23" s="30">
        <v>1</v>
      </c>
      <c r="B23" s="31">
        <v>9</v>
      </c>
      <c r="C23" s="31">
        <v>3</v>
      </c>
      <c r="D23" s="32" t="s">
        <v>22</v>
      </c>
      <c r="E23" s="41">
        <v>5220000</v>
      </c>
      <c r="F23" s="42"/>
      <c r="G23" s="37">
        <v>5220000</v>
      </c>
      <c r="H23" s="38"/>
      <c r="I23" s="38"/>
      <c r="J23" s="42">
        <v>5188391.09</v>
      </c>
      <c r="K23" s="33">
        <f t="shared" si="0"/>
        <v>31608.910000000149</v>
      </c>
      <c r="L23" s="42">
        <v>5188391.09</v>
      </c>
      <c r="M23" s="35">
        <v>0</v>
      </c>
      <c r="N23" s="36"/>
    </row>
    <row r="24" spans="1:14" s="6" customFormat="1" ht="21.75" customHeight="1">
      <c r="A24" s="43">
        <v>1</v>
      </c>
      <c r="B24" s="44">
        <v>1</v>
      </c>
      <c r="C24" s="44"/>
      <c r="D24" s="91" t="s">
        <v>8</v>
      </c>
      <c r="E24" s="90">
        <v>708918379</v>
      </c>
      <c r="F24" s="90">
        <v>200000</v>
      </c>
      <c r="G24" s="111">
        <f>E24+F24</f>
        <v>709118379</v>
      </c>
      <c r="H24" s="90">
        <f>I24-J24</f>
        <v>1597078.4799999595</v>
      </c>
      <c r="I24" s="116">
        <v>373447652.14999998</v>
      </c>
      <c r="J24" s="90">
        <v>371850573.67000002</v>
      </c>
      <c r="K24" s="90">
        <f>G24-I24</f>
        <v>335670726.85000002</v>
      </c>
      <c r="L24" s="90">
        <v>367922393.80000001</v>
      </c>
      <c r="M24" s="90">
        <f>J24-L24</f>
        <v>3928179.8700000048</v>
      </c>
      <c r="N24" s="89">
        <f>SUM(J24/G24)</f>
        <v>0.52438434072796758</v>
      </c>
    </row>
    <row r="25" spans="1:14" s="6" customFormat="1" hidden="1">
      <c r="A25" s="43">
        <v>2</v>
      </c>
      <c r="B25" s="44">
        <v>1</v>
      </c>
      <c r="C25" s="44">
        <v>1</v>
      </c>
      <c r="D25" s="92" t="s">
        <v>24</v>
      </c>
      <c r="E25" s="50">
        <v>765600</v>
      </c>
      <c r="F25" s="50">
        <v>-638000</v>
      </c>
      <c r="G25" s="112">
        <v>127600</v>
      </c>
      <c r="H25" s="50"/>
      <c r="I25" s="117"/>
      <c r="J25" s="50">
        <v>127600</v>
      </c>
      <c r="K25" s="50">
        <v>0</v>
      </c>
      <c r="L25" s="53">
        <v>127600</v>
      </c>
      <c r="M25" s="53">
        <v>0</v>
      </c>
      <c r="N25" s="48">
        <f t="shared" ref="N25:N75" si="1">SUM(J25/G25)</f>
        <v>1</v>
      </c>
    </row>
    <row r="26" spans="1:14" s="6" customFormat="1" hidden="1">
      <c r="A26" s="43">
        <v>2</v>
      </c>
      <c r="B26" s="44">
        <v>1</v>
      </c>
      <c r="C26" s="44">
        <v>3</v>
      </c>
      <c r="D26" s="92" t="s">
        <v>25</v>
      </c>
      <c r="E26" s="50">
        <v>11490000</v>
      </c>
      <c r="F26" s="50">
        <v>-973523</v>
      </c>
      <c r="G26" s="112">
        <v>10516477</v>
      </c>
      <c r="H26" s="50"/>
      <c r="I26" s="117"/>
      <c r="J26" s="50">
        <v>10516476.119999999</v>
      </c>
      <c r="K26" s="50">
        <v>0.88</v>
      </c>
      <c r="L26" s="53">
        <v>10516476.119999999</v>
      </c>
      <c r="M26" s="53">
        <v>0</v>
      </c>
      <c r="N26" s="48">
        <f t="shared" si="1"/>
        <v>0.9999999163217872</v>
      </c>
    </row>
    <row r="27" spans="1:14" s="6" customFormat="1" hidden="1">
      <c r="A27" s="43"/>
      <c r="B27" s="44"/>
      <c r="C27" s="44"/>
      <c r="D27" s="92"/>
      <c r="E27" s="50"/>
      <c r="F27" s="50"/>
      <c r="G27" s="112"/>
      <c r="H27" s="50"/>
      <c r="I27" s="117"/>
      <c r="J27" s="50"/>
      <c r="K27" s="50"/>
      <c r="L27" s="53"/>
      <c r="M27" s="53"/>
      <c r="N27" s="48" t="e">
        <f t="shared" si="1"/>
        <v>#DIV/0!</v>
      </c>
    </row>
    <row r="28" spans="1:14" s="6" customFormat="1" hidden="1">
      <c r="A28" s="43">
        <v>2</v>
      </c>
      <c r="B28" s="44">
        <v>2</v>
      </c>
      <c r="C28" s="44">
        <v>1</v>
      </c>
      <c r="D28" s="92" t="s">
        <v>26</v>
      </c>
      <c r="E28" s="50">
        <v>14400000</v>
      </c>
      <c r="F28" s="50">
        <v>1468929</v>
      </c>
      <c r="G28" s="112">
        <v>15868929</v>
      </c>
      <c r="H28" s="50"/>
      <c r="I28" s="117"/>
      <c r="J28" s="50">
        <v>15563890.67</v>
      </c>
      <c r="K28" s="50">
        <v>305038.33</v>
      </c>
      <c r="L28" s="53">
        <v>15485231.390000001</v>
      </c>
      <c r="M28" s="53">
        <v>81659.28</v>
      </c>
      <c r="N28" s="48">
        <f t="shared" si="1"/>
        <v>0.98077763597026613</v>
      </c>
    </row>
    <row r="29" spans="1:14" s="6" customFormat="1" hidden="1">
      <c r="A29" s="43">
        <v>2</v>
      </c>
      <c r="B29" s="44">
        <v>2</v>
      </c>
      <c r="C29" s="44">
        <v>2</v>
      </c>
      <c r="D29" s="92" t="s">
        <v>27</v>
      </c>
      <c r="E29" s="50">
        <v>300000</v>
      </c>
      <c r="F29" s="50"/>
      <c r="G29" s="112">
        <v>300000</v>
      </c>
      <c r="H29" s="50"/>
      <c r="I29" s="117"/>
      <c r="J29" s="50">
        <v>382409.01</v>
      </c>
      <c r="K29" s="50">
        <v>-82409.009999999995</v>
      </c>
      <c r="L29" s="50">
        <v>382409.01</v>
      </c>
      <c r="M29" s="53">
        <v>0</v>
      </c>
      <c r="N29" s="48">
        <f t="shared" si="1"/>
        <v>1.2746967</v>
      </c>
    </row>
    <row r="30" spans="1:14" s="6" customFormat="1" hidden="1">
      <c r="A30" s="43"/>
      <c r="B30" s="44"/>
      <c r="C30" s="44"/>
      <c r="D30" s="92"/>
      <c r="E30" s="50"/>
      <c r="F30" s="50"/>
      <c r="G30" s="112"/>
      <c r="H30" s="50"/>
      <c r="I30" s="117"/>
      <c r="J30" s="50"/>
      <c r="K30" s="50"/>
      <c r="L30" s="53"/>
      <c r="M30" s="53"/>
      <c r="N30" s="48" t="e">
        <f t="shared" si="1"/>
        <v>#DIV/0!</v>
      </c>
    </row>
    <row r="31" spans="1:14" s="6" customFormat="1" hidden="1">
      <c r="A31" s="43">
        <v>2</v>
      </c>
      <c r="B31" s="44">
        <v>3</v>
      </c>
      <c r="C31" s="44">
        <v>1</v>
      </c>
      <c r="D31" s="92" t="s">
        <v>28</v>
      </c>
      <c r="E31" s="50">
        <v>4500000</v>
      </c>
      <c r="F31" s="50">
        <v>-4245000</v>
      </c>
      <c r="G31" s="112">
        <v>255000</v>
      </c>
      <c r="H31" s="50"/>
      <c r="I31" s="117"/>
      <c r="J31" s="50">
        <v>248733.31</v>
      </c>
      <c r="K31" s="50">
        <v>6266.69</v>
      </c>
      <c r="L31" s="53">
        <v>248733.31</v>
      </c>
      <c r="M31" s="53">
        <v>0</v>
      </c>
      <c r="N31" s="48">
        <f t="shared" si="1"/>
        <v>0.97542474509803923</v>
      </c>
    </row>
    <row r="32" spans="1:14" s="6" customFormat="1" hidden="1">
      <c r="A32" s="43">
        <v>2</v>
      </c>
      <c r="B32" s="44">
        <v>3</v>
      </c>
      <c r="C32" s="44">
        <v>2</v>
      </c>
      <c r="D32" s="92" t="s">
        <v>29</v>
      </c>
      <c r="E32" s="50">
        <v>800000</v>
      </c>
      <c r="F32" s="50"/>
      <c r="G32" s="112">
        <v>800000</v>
      </c>
      <c r="H32" s="50"/>
      <c r="I32" s="117"/>
      <c r="J32" s="50">
        <v>803969.2</v>
      </c>
      <c r="K32" s="50">
        <v>-3969.2</v>
      </c>
      <c r="L32" s="53">
        <v>803969.2</v>
      </c>
      <c r="M32" s="53">
        <v>0</v>
      </c>
      <c r="N32" s="48">
        <f t="shared" si="1"/>
        <v>1.0049614999999998</v>
      </c>
    </row>
    <row r="33" spans="1:14" s="6" customFormat="1" hidden="1">
      <c r="A33" s="43"/>
      <c r="B33" s="44"/>
      <c r="C33" s="44"/>
      <c r="D33" s="92"/>
      <c r="E33" s="50"/>
      <c r="F33" s="50"/>
      <c r="G33" s="112"/>
      <c r="H33" s="50"/>
      <c r="I33" s="117"/>
      <c r="J33" s="50"/>
      <c r="K33" s="50"/>
      <c r="L33" s="53"/>
      <c r="M33" s="53"/>
      <c r="N33" s="48" t="e">
        <f t="shared" si="1"/>
        <v>#DIV/0!</v>
      </c>
    </row>
    <row r="34" spans="1:14" s="6" customFormat="1" hidden="1">
      <c r="A34" s="43">
        <v>2</v>
      </c>
      <c r="B34" s="44">
        <v>6</v>
      </c>
      <c r="C34" s="44">
        <v>1</v>
      </c>
      <c r="D34" s="92" t="s">
        <v>30</v>
      </c>
      <c r="E34" s="50">
        <v>150000</v>
      </c>
      <c r="F34" s="50">
        <v>-54892</v>
      </c>
      <c r="G34" s="112">
        <v>95108</v>
      </c>
      <c r="H34" s="50"/>
      <c r="I34" s="117"/>
      <c r="J34" s="50">
        <v>95107.95</v>
      </c>
      <c r="K34" s="50">
        <v>0.05</v>
      </c>
      <c r="L34" s="53">
        <v>95107.95</v>
      </c>
      <c r="M34" s="53">
        <v>0</v>
      </c>
      <c r="N34" s="48">
        <f t="shared" si="1"/>
        <v>0.99999947428186897</v>
      </c>
    </row>
    <row r="35" spans="1:14" s="6" customFormat="1" hidden="1">
      <c r="A35" s="43">
        <v>2</v>
      </c>
      <c r="B35" s="44">
        <v>6</v>
      </c>
      <c r="C35" s="44">
        <v>4</v>
      </c>
      <c r="D35" s="92" t="s">
        <v>31</v>
      </c>
      <c r="E35" s="50">
        <v>4454400</v>
      </c>
      <c r="F35" s="50"/>
      <c r="G35" s="112">
        <v>4454400</v>
      </c>
      <c r="H35" s="50"/>
      <c r="I35" s="117"/>
      <c r="J35" s="50">
        <v>4438400</v>
      </c>
      <c r="K35" s="50">
        <v>16000</v>
      </c>
      <c r="L35" s="53">
        <v>3881600</v>
      </c>
      <c r="M35" s="53">
        <v>556800</v>
      </c>
      <c r="N35" s="48">
        <f t="shared" si="1"/>
        <v>0.99640804597701149</v>
      </c>
    </row>
    <row r="36" spans="1:14" s="6" customFormat="1" hidden="1">
      <c r="A36" s="43">
        <v>2</v>
      </c>
      <c r="B36" s="44">
        <v>6</v>
      </c>
      <c r="C36" s="44">
        <v>9</v>
      </c>
      <c r="D36" s="92" t="s">
        <v>32</v>
      </c>
      <c r="E36" s="50">
        <v>534528</v>
      </c>
      <c r="F36" s="50">
        <v>-44050</v>
      </c>
      <c r="G36" s="112">
        <v>490478</v>
      </c>
      <c r="H36" s="50"/>
      <c r="I36" s="117"/>
      <c r="J36" s="50">
        <v>489984</v>
      </c>
      <c r="K36" s="50">
        <v>494</v>
      </c>
      <c r="L36" s="53">
        <v>445440</v>
      </c>
      <c r="M36" s="53">
        <v>44544</v>
      </c>
      <c r="N36" s="48">
        <f t="shared" si="1"/>
        <v>0.99899281924979311</v>
      </c>
    </row>
    <row r="37" spans="1:14" s="6" customFormat="1" hidden="1">
      <c r="A37" s="43"/>
      <c r="B37" s="44"/>
      <c r="C37" s="44"/>
      <c r="D37" s="93"/>
      <c r="E37" s="55"/>
      <c r="F37" s="55"/>
      <c r="G37" s="112"/>
      <c r="H37" s="50"/>
      <c r="I37" s="117"/>
      <c r="J37" s="55"/>
      <c r="K37" s="50"/>
      <c r="L37" s="53"/>
      <c r="M37" s="53"/>
      <c r="N37" s="48" t="e">
        <f t="shared" si="1"/>
        <v>#DIV/0!</v>
      </c>
    </row>
    <row r="38" spans="1:14" s="6" customFormat="1" hidden="1">
      <c r="A38" s="43">
        <v>2</v>
      </c>
      <c r="B38" s="44">
        <v>7</v>
      </c>
      <c r="C38" s="44">
        <v>2</v>
      </c>
      <c r="D38" s="92" t="s">
        <v>33</v>
      </c>
      <c r="E38" s="50">
        <v>18000000</v>
      </c>
      <c r="F38" s="50">
        <v>-9640251</v>
      </c>
      <c r="G38" s="112">
        <v>8359749</v>
      </c>
      <c r="H38" s="50"/>
      <c r="I38" s="117"/>
      <c r="J38" s="50">
        <v>8359748.3499999996</v>
      </c>
      <c r="K38" s="50">
        <v>0.65</v>
      </c>
      <c r="L38" s="50">
        <v>8359748.3499999996</v>
      </c>
      <c r="M38" s="53">
        <v>0</v>
      </c>
      <c r="N38" s="48">
        <f t="shared" si="1"/>
        <v>0.99999992224646927</v>
      </c>
    </row>
    <row r="39" spans="1:14" s="6" customFormat="1" hidden="1">
      <c r="A39" s="43"/>
      <c r="B39" s="44"/>
      <c r="C39" s="44"/>
      <c r="D39" s="92"/>
      <c r="E39" s="55"/>
      <c r="F39" s="55"/>
      <c r="G39" s="112"/>
      <c r="H39" s="50"/>
      <c r="I39" s="117"/>
      <c r="J39" s="55"/>
      <c r="K39" s="50"/>
      <c r="L39" s="53"/>
      <c r="M39" s="53"/>
      <c r="N39" s="48" t="e">
        <f t="shared" si="1"/>
        <v>#DIV/0!</v>
      </c>
    </row>
    <row r="40" spans="1:14" s="6" customFormat="1" hidden="1">
      <c r="A40" s="43">
        <v>2</v>
      </c>
      <c r="B40" s="44">
        <v>8</v>
      </c>
      <c r="C40" s="44">
        <v>2</v>
      </c>
      <c r="D40" s="92" t="s">
        <v>34</v>
      </c>
      <c r="E40" s="50">
        <v>215000000</v>
      </c>
      <c r="F40" s="50">
        <v>-1605229</v>
      </c>
      <c r="G40" s="112">
        <v>213394771</v>
      </c>
      <c r="H40" s="50"/>
      <c r="I40" s="117"/>
      <c r="J40" s="53">
        <v>213394770.21000001</v>
      </c>
      <c r="K40" s="50">
        <v>0.79</v>
      </c>
      <c r="L40" s="53">
        <v>157671851.52000001</v>
      </c>
      <c r="M40" s="53">
        <v>55722918.689999998</v>
      </c>
      <c r="N40" s="48">
        <f t="shared" si="1"/>
        <v>0.99999999629794123</v>
      </c>
    </row>
    <row r="41" spans="1:14" s="6" customFormat="1" hidden="1">
      <c r="A41" s="43"/>
      <c r="B41" s="44"/>
      <c r="C41" s="44"/>
      <c r="D41" s="92"/>
      <c r="E41" s="55"/>
      <c r="F41" s="55"/>
      <c r="G41" s="112"/>
      <c r="H41" s="50"/>
      <c r="I41" s="117"/>
      <c r="J41" s="55"/>
      <c r="K41" s="50"/>
      <c r="L41" s="53"/>
      <c r="M41" s="53"/>
      <c r="N41" s="48" t="e">
        <f t="shared" si="1"/>
        <v>#DIV/0!</v>
      </c>
    </row>
    <row r="42" spans="1:14" s="6" customFormat="1" hidden="1">
      <c r="A42" s="43">
        <v>2</v>
      </c>
      <c r="B42" s="44">
        <v>9</v>
      </c>
      <c r="C42" s="44">
        <v>6</v>
      </c>
      <c r="D42" s="92" t="s">
        <v>35</v>
      </c>
      <c r="E42" s="50">
        <v>1680000</v>
      </c>
      <c r="F42" s="50">
        <v>-1600000</v>
      </c>
      <c r="G42" s="112">
        <v>80000</v>
      </c>
      <c r="H42" s="50"/>
      <c r="I42" s="117"/>
      <c r="J42" s="50">
        <v>0</v>
      </c>
      <c r="K42" s="50">
        <v>80000</v>
      </c>
      <c r="L42" s="53">
        <v>0</v>
      </c>
      <c r="M42" s="53">
        <v>0</v>
      </c>
      <c r="N42" s="48">
        <f t="shared" si="1"/>
        <v>0</v>
      </c>
    </row>
    <row r="43" spans="1:14" s="6" customFormat="1" hidden="1">
      <c r="A43" s="43">
        <v>2</v>
      </c>
      <c r="B43" s="44">
        <v>9</v>
      </c>
      <c r="C43" s="44">
        <v>9</v>
      </c>
      <c r="D43" s="92" t="s">
        <v>36</v>
      </c>
      <c r="E43" s="50">
        <v>0</v>
      </c>
      <c r="F43" s="50">
        <v>4920000</v>
      </c>
      <c r="G43" s="112">
        <f t="shared" ref="G43" si="2">E43+F43</f>
        <v>4920000</v>
      </c>
      <c r="H43" s="50"/>
      <c r="I43" s="117"/>
      <c r="J43" s="50">
        <v>5000000</v>
      </c>
      <c r="K43" s="50">
        <f t="shared" ref="K43" si="3">G43-J43</f>
        <v>-80000</v>
      </c>
      <c r="L43" s="53">
        <v>5000000</v>
      </c>
      <c r="M43" s="53">
        <f t="shared" ref="M43" si="4">J43-L43</f>
        <v>0</v>
      </c>
      <c r="N43" s="48">
        <f t="shared" si="1"/>
        <v>1.0162601626016261</v>
      </c>
    </row>
    <row r="44" spans="1:14" s="6" customFormat="1">
      <c r="A44" s="43"/>
      <c r="B44" s="44"/>
      <c r="C44" s="44"/>
      <c r="D44" s="92"/>
      <c r="E44" s="50"/>
      <c r="F44" s="50"/>
      <c r="G44" s="112"/>
      <c r="H44" s="50"/>
      <c r="I44" s="117"/>
      <c r="J44" s="50"/>
      <c r="K44" s="50"/>
      <c r="L44" s="53"/>
      <c r="M44" s="53"/>
      <c r="N44" s="48"/>
    </row>
    <row r="45" spans="1:14" s="6" customFormat="1">
      <c r="A45" s="43">
        <v>2</v>
      </c>
      <c r="B45" s="44">
        <v>1</v>
      </c>
      <c r="C45" s="44"/>
      <c r="D45" s="94" t="s">
        <v>23</v>
      </c>
      <c r="E45" s="46">
        <v>204368443</v>
      </c>
      <c r="F45" s="46">
        <v>10533169</v>
      </c>
      <c r="G45" s="113">
        <f>E45+F45</f>
        <v>214901612</v>
      </c>
      <c r="H45" s="46">
        <f>I45-J45</f>
        <v>56948361.520000011</v>
      </c>
      <c r="I45" s="120">
        <v>193014720.86000001</v>
      </c>
      <c r="J45" s="46">
        <v>136066359.34</v>
      </c>
      <c r="K45" s="46">
        <f>G45-I45</f>
        <v>21886891.139999986</v>
      </c>
      <c r="L45" s="46">
        <v>123271099.87</v>
      </c>
      <c r="M45" s="46">
        <f>J45-L45</f>
        <v>12795259.469999999</v>
      </c>
      <c r="N45" s="48">
        <f t="shared" si="1"/>
        <v>0.63315653183653176</v>
      </c>
    </row>
    <row r="46" spans="1:14" s="6" customFormat="1">
      <c r="A46" s="43"/>
      <c r="B46" s="44"/>
      <c r="C46" s="44"/>
      <c r="D46" s="92"/>
      <c r="E46" s="55"/>
      <c r="F46" s="55"/>
      <c r="G46" s="114"/>
      <c r="H46" s="55"/>
      <c r="I46" s="118"/>
      <c r="J46" s="55"/>
      <c r="K46" s="55"/>
      <c r="L46" s="53"/>
      <c r="M46" s="46"/>
      <c r="N46" s="48"/>
    </row>
    <row r="47" spans="1:14" s="6" customFormat="1" hidden="1">
      <c r="A47" s="43">
        <v>3</v>
      </c>
      <c r="B47" s="44">
        <v>1</v>
      </c>
      <c r="C47" s="44">
        <v>1</v>
      </c>
      <c r="D47" s="92" t="s">
        <v>37</v>
      </c>
      <c r="E47" s="50">
        <v>1020000</v>
      </c>
      <c r="F47" s="50">
        <v>-288615</v>
      </c>
      <c r="G47" s="112">
        <f>E47+F47</f>
        <v>731385</v>
      </c>
      <c r="H47" s="50"/>
      <c r="I47" s="117"/>
      <c r="J47" s="50">
        <v>731384.2</v>
      </c>
      <c r="K47" s="50">
        <f>G47-J47</f>
        <v>0.80000000004656613</v>
      </c>
      <c r="L47" s="50">
        <v>731384.2</v>
      </c>
      <c r="M47" s="46">
        <f t="shared" ref="M47:M67" si="5">J47-L47</f>
        <v>0</v>
      </c>
      <c r="N47" s="48">
        <f t="shared" si="1"/>
        <v>0.999998906184841</v>
      </c>
    </row>
    <row r="48" spans="1:14" s="6" customFormat="1" hidden="1">
      <c r="A48" s="43"/>
      <c r="B48" s="44"/>
      <c r="C48" s="44"/>
      <c r="D48" s="92"/>
      <c r="E48" s="50"/>
      <c r="F48" s="50"/>
      <c r="G48" s="112"/>
      <c r="H48" s="50"/>
      <c r="I48" s="117"/>
      <c r="J48" s="50"/>
      <c r="K48" s="50"/>
      <c r="L48" s="53"/>
      <c r="M48" s="46">
        <f t="shared" si="5"/>
        <v>0</v>
      </c>
      <c r="N48" s="48" t="e">
        <f t="shared" si="1"/>
        <v>#DIV/0!</v>
      </c>
    </row>
    <row r="49" spans="1:14" s="6" customFormat="1" hidden="1">
      <c r="A49" s="43">
        <v>3</v>
      </c>
      <c r="B49" s="44">
        <v>2</v>
      </c>
      <c r="C49" s="44">
        <v>2</v>
      </c>
      <c r="D49" s="92" t="s">
        <v>38</v>
      </c>
      <c r="E49" s="50">
        <v>0</v>
      </c>
      <c r="F49" s="50">
        <v>124120</v>
      </c>
      <c r="G49" s="112">
        <f t="shared" ref="G49:G66" si="6">E49+F49</f>
        <v>124120</v>
      </c>
      <c r="H49" s="50"/>
      <c r="I49" s="117"/>
      <c r="J49" s="50">
        <v>124120</v>
      </c>
      <c r="K49" s="50">
        <f>G49-J49</f>
        <v>0</v>
      </c>
      <c r="L49" s="53">
        <v>124120</v>
      </c>
      <c r="M49" s="46">
        <f t="shared" si="5"/>
        <v>0</v>
      </c>
      <c r="N49" s="48">
        <f t="shared" si="1"/>
        <v>1</v>
      </c>
    </row>
    <row r="50" spans="1:14" s="6" customFormat="1" hidden="1">
      <c r="A50" s="43">
        <v>3</v>
      </c>
      <c r="B50" s="44">
        <v>2</v>
      </c>
      <c r="C50" s="44">
        <v>3</v>
      </c>
      <c r="D50" s="92" t="s">
        <v>39</v>
      </c>
      <c r="E50" s="50">
        <v>5000000</v>
      </c>
      <c r="F50" s="50">
        <v>-4196480</v>
      </c>
      <c r="G50" s="112">
        <f t="shared" si="6"/>
        <v>803520</v>
      </c>
      <c r="H50" s="50"/>
      <c r="I50" s="117"/>
      <c r="J50" s="50">
        <v>803519.93</v>
      </c>
      <c r="K50" s="50">
        <f t="shared" ref="K50:K66" si="7">G50-J50</f>
        <v>6.9999999948777258E-2</v>
      </c>
      <c r="L50" s="53">
        <v>803519.93</v>
      </c>
      <c r="M50" s="46">
        <f t="shared" si="5"/>
        <v>0</v>
      </c>
      <c r="N50" s="48">
        <f t="shared" si="1"/>
        <v>0.99999991288331347</v>
      </c>
    </row>
    <row r="51" spans="1:14" s="6" customFormat="1" hidden="1">
      <c r="A51" s="43">
        <v>3</v>
      </c>
      <c r="B51" s="44">
        <v>2</v>
      </c>
      <c r="C51" s="44">
        <v>4</v>
      </c>
      <c r="D51" s="92" t="s">
        <v>40</v>
      </c>
      <c r="E51" s="50">
        <v>1500000</v>
      </c>
      <c r="F51" s="50">
        <v>-1314516</v>
      </c>
      <c r="G51" s="112">
        <f t="shared" si="6"/>
        <v>185484</v>
      </c>
      <c r="H51" s="50"/>
      <c r="I51" s="117"/>
      <c r="J51" s="50">
        <v>185484</v>
      </c>
      <c r="K51" s="50">
        <f t="shared" si="7"/>
        <v>0</v>
      </c>
      <c r="L51" s="53">
        <v>185484</v>
      </c>
      <c r="M51" s="46">
        <f t="shared" si="5"/>
        <v>0</v>
      </c>
      <c r="N51" s="48">
        <f t="shared" si="1"/>
        <v>1</v>
      </c>
    </row>
    <row r="52" spans="1:14" s="6" customFormat="1" hidden="1">
      <c r="A52" s="43"/>
      <c r="B52" s="44"/>
      <c r="C52" s="44"/>
      <c r="D52" s="55"/>
      <c r="E52" s="50"/>
      <c r="F52" s="50"/>
      <c r="G52" s="112"/>
      <c r="H52" s="50"/>
      <c r="I52" s="117"/>
      <c r="J52" s="50"/>
      <c r="K52" s="50"/>
      <c r="L52" s="53"/>
      <c r="M52" s="46">
        <f t="shared" si="5"/>
        <v>0</v>
      </c>
      <c r="N52" s="48" t="e">
        <f t="shared" si="1"/>
        <v>#DIV/0!</v>
      </c>
    </row>
    <row r="53" spans="1:14" s="6" customFormat="1" hidden="1">
      <c r="A53" s="43">
        <v>3</v>
      </c>
      <c r="B53" s="44">
        <v>3</v>
      </c>
      <c r="C53" s="44">
        <v>1</v>
      </c>
      <c r="D53" s="92" t="s">
        <v>41</v>
      </c>
      <c r="E53" s="50">
        <v>1150000</v>
      </c>
      <c r="F53" s="50"/>
      <c r="G53" s="112">
        <f t="shared" si="6"/>
        <v>1150000</v>
      </c>
      <c r="H53" s="50"/>
      <c r="I53" s="117"/>
      <c r="J53" s="50">
        <v>0</v>
      </c>
      <c r="K53" s="50">
        <f t="shared" si="7"/>
        <v>1150000</v>
      </c>
      <c r="L53" s="53">
        <v>0</v>
      </c>
      <c r="M53" s="46">
        <f t="shared" si="5"/>
        <v>0</v>
      </c>
      <c r="N53" s="48">
        <f t="shared" si="1"/>
        <v>0</v>
      </c>
    </row>
    <row r="54" spans="1:14" s="6" customFormat="1" hidden="1">
      <c r="A54" s="43">
        <v>3</v>
      </c>
      <c r="B54" s="44">
        <v>3</v>
      </c>
      <c r="C54" s="44">
        <v>2</v>
      </c>
      <c r="D54" s="92" t="s">
        <v>42</v>
      </c>
      <c r="E54" s="50">
        <v>510000</v>
      </c>
      <c r="F54" s="50"/>
      <c r="G54" s="112">
        <f t="shared" si="6"/>
        <v>510000</v>
      </c>
      <c r="H54" s="50"/>
      <c r="I54" s="117"/>
      <c r="J54" s="50">
        <v>1272299.6000000001</v>
      </c>
      <c r="K54" s="50">
        <f t="shared" si="7"/>
        <v>-762299.60000000009</v>
      </c>
      <c r="L54" s="50">
        <v>1272299.6000000001</v>
      </c>
      <c r="M54" s="46">
        <f t="shared" si="5"/>
        <v>0</v>
      </c>
      <c r="N54" s="48">
        <f t="shared" si="1"/>
        <v>2.494705098039216</v>
      </c>
    </row>
    <row r="55" spans="1:14" s="6" customFormat="1" hidden="1">
      <c r="A55" s="43">
        <v>3</v>
      </c>
      <c r="B55" s="44">
        <v>3</v>
      </c>
      <c r="C55" s="44">
        <v>3</v>
      </c>
      <c r="D55" s="92" t="s">
        <v>43</v>
      </c>
      <c r="E55" s="50">
        <v>230000</v>
      </c>
      <c r="F55" s="50">
        <v>-230000</v>
      </c>
      <c r="G55" s="112">
        <f t="shared" si="6"/>
        <v>0</v>
      </c>
      <c r="H55" s="50"/>
      <c r="I55" s="117"/>
      <c r="J55" s="50">
        <v>0</v>
      </c>
      <c r="K55" s="50">
        <f t="shared" si="7"/>
        <v>0</v>
      </c>
      <c r="L55" s="53">
        <v>0</v>
      </c>
      <c r="M55" s="46">
        <f t="shared" si="5"/>
        <v>0</v>
      </c>
      <c r="N55" s="48" t="e">
        <f t="shared" si="1"/>
        <v>#DIV/0!</v>
      </c>
    </row>
    <row r="56" spans="1:14" s="6" customFormat="1" hidden="1">
      <c r="A56" s="43"/>
      <c r="B56" s="44"/>
      <c r="C56" s="44"/>
      <c r="D56" s="92"/>
      <c r="E56" s="50"/>
      <c r="F56" s="50"/>
      <c r="G56" s="112"/>
      <c r="H56" s="50"/>
      <c r="I56" s="117"/>
      <c r="J56" s="50"/>
      <c r="K56" s="50"/>
      <c r="L56" s="53"/>
      <c r="M56" s="46">
        <f t="shared" si="5"/>
        <v>0</v>
      </c>
      <c r="N56" s="48" t="e">
        <f t="shared" si="1"/>
        <v>#DIV/0!</v>
      </c>
    </row>
    <row r="57" spans="1:14" s="6" customFormat="1" hidden="1">
      <c r="A57" s="43">
        <v>3</v>
      </c>
      <c r="B57" s="44">
        <v>4</v>
      </c>
      <c r="C57" s="44">
        <v>1</v>
      </c>
      <c r="D57" s="55" t="s">
        <v>44</v>
      </c>
      <c r="E57" s="50">
        <v>333120398</v>
      </c>
      <c r="F57" s="50">
        <v>-13051856</v>
      </c>
      <c r="G57" s="112">
        <f t="shared" si="6"/>
        <v>320068542</v>
      </c>
      <c r="H57" s="50"/>
      <c r="I57" s="117"/>
      <c r="J57" s="50">
        <v>320068541.13999999</v>
      </c>
      <c r="K57" s="50">
        <f t="shared" si="7"/>
        <v>0.86000001430511475</v>
      </c>
      <c r="L57" s="53">
        <v>313249321.66000003</v>
      </c>
      <c r="M57" s="46">
        <f t="shared" si="5"/>
        <v>6819219.4799999595</v>
      </c>
      <c r="N57" s="48">
        <f t="shared" si="1"/>
        <v>0.99999999731307543</v>
      </c>
    </row>
    <row r="58" spans="1:14" s="6" customFormat="1" hidden="1">
      <c r="A58" s="43">
        <v>3</v>
      </c>
      <c r="B58" s="44">
        <v>4</v>
      </c>
      <c r="C58" s="44">
        <v>2</v>
      </c>
      <c r="D58" s="55" t="s">
        <v>45</v>
      </c>
      <c r="E58" s="50">
        <v>4000000</v>
      </c>
      <c r="F58" s="50">
        <v>-3188000</v>
      </c>
      <c r="G58" s="112">
        <f t="shared" si="6"/>
        <v>812000</v>
      </c>
      <c r="H58" s="50"/>
      <c r="I58" s="117"/>
      <c r="J58" s="50">
        <v>812000</v>
      </c>
      <c r="K58" s="50">
        <f t="shared" si="7"/>
        <v>0</v>
      </c>
      <c r="L58" s="50">
        <v>812000</v>
      </c>
      <c r="M58" s="46">
        <f t="shared" si="5"/>
        <v>0</v>
      </c>
      <c r="N58" s="48">
        <f t="shared" si="1"/>
        <v>1</v>
      </c>
    </row>
    <row r="59" spans="1:14" s="6" customFormat="1" hidden="1">
      <c r="A59" s="43">
        <v>3</v>
      </c>
      <c r="B59" s="44">
        <v>4</v>
      </c>
      <c r="C59" s="44">
        <v>3</v>
      </c>
      <c r="D59" s="55" t="s">
        <v>46</v>
      </c>
      <c r="E59" s="50">
        <v>500000</v>
      </c>
      <c r="F59" s="50">
        <v>-500000</v>
      </c>
      <c r="G59" s="112">
        <f t="shared" si="6"/>
        <v>0</v>
      </c>
      <c r="H59" s="50"/>
      <c r="I59" s="117"/>
      <c r="J59" s="50">
        <v>0</v>
      </c>
      <c r="K59" s="50">
        <f t="shared" si="7"/>
        <v>0</v>
      </c>
      <c r="L59" s="53">
        <v>0</v>
      </c>
      <c r="M59" s="46">
        <f t="shared" si="5"/>
        <v>0</v>
      </c>
      <c r="N59" s="48" t="e">
        <f t="shared" si="1"/>
        <v>#DIV/0!</v>
      </c>
    </row>
    <row r="60" spans="1:14" s="6" customFormat="1" hidden="1">
      <c r="A60" s="43"/>
      <c r="B60" s="44"/>
      <c r="C60" s="44"/>
      <c r="D60" s="92"/>
      <c r="E60" s="55"/>
      <c r="F60" s="55"/>
      <c r="G60" s="112"/>
      <c r="H60" s="50"/>
      <c r="I60" s="117"/>
      <c r="J60" s="55"/>
      <c r="K60" s="50"/>
      <c r="L60" s="53"/>
      <c r="M60" s="46">
        <f t="shared" si="5"/>
        <v>0</v>
      </c>
      <c r="N60" s="48" t="e">
        <f t="shared" si="1"/>
        <v>#DIV/0!</v>
      </c>
    </row>
    <row r="61" spans="1:14" s="6" customFormat="1" hidden="1">
      <c r="A61" s="43">
        <v>3</v>
      </c>
      <c r="B61" s="44">
        <v>5</v>
      </c>
      <c r="C61" s="44">
        <v>3</v>
      </c>
      <c r="D61" s="92" t="s">
        <v>47</v>
      </c>
      <c r="E61" s="50">
        <v>35000000</v>
      </c>
      <c r="F61" s="50">
        <v>10404009</v>
      </c>
      <c r="G61" s="112">
        <f t="shared" si="6"/>
        <v>45404009</v>
      </c>
      <c r="H61" s="50"/>
      <c r="I61" s="117"/>
      <c r="J61" s="50">
        <v>45373294.329999998</v>
      </c>
      <c r="K61" s="50">
        <f t="shared" si="7"/>
        <v>30714.670000001788</v>
      </c>
      <c r="L61" s="53">
        <v>37164152.329999998</v>
      </c>
      <c r="M61" s="46">
        <f t="shared" si="5"/>
        <v>8209142</v>
      </c>
      <c r="N61" s="48">
        <f t="shared" si="1"/>
        <v>0.99932352515391309</v>
      </c>
    </row>
    <row r="62" spans="1:14" s="6" customFormat="1" hidden="1">
      <c r="A62" s="43"/>
      <c r="B62" s="44"/>
      <c r="C62" s="44"/>
      <c r="D62" s="92"/>
      <c r="E62" s="55"/>
      <c r="F62" s="55"/>
      <c r="G62" s="112"/>
      <c r="H62" s="50"/>
      <c r="I62" s="117"/>
      <c r="J62" s="55"/>
      <c r="K62" s="50"/>
      <c r="L62" s="53"/>
      <c r="M62" s="46">
        <f t="shared" si="5"/>
        <v>0</v>
      </c>
      <c r="N62" s="48" t="e">
        <f t="shared" si="1"/>
        <v>#DIV/0!</v>
      </c>
    </row>
    <row r="63" spans="1:14" s="6" customFormat="1" hidden="1">
      <c r="A63" s="43">
        <v>3</v>
      </c>
      <c r="B63" s="44">
        <v>6</v>
      </c>
      <c r="C63" s="44">
        <v>5</v>
      </c>
      <c r="D63" s="92" t="s">
        <v>48</v>
      </c>
      <c r="E63" s="50">
        <v>110000000</v>
      </c>
      <c r="F63" s="50">
        <v>-20162000</v>
      </c>
      <c r="G63" s="112">
        <f t="shared" si="6"/>
        <v>89838000</v>
      </c>
      <c r="H63" s="50"/>
      <c r="I63" s="117"/>
      <c r="J63" s="53">
        <v>89837580.299999997</v>
      </c>
      <c r="K63" s="50">
        <f t="shared" si="7"/>
        <v>419.70000000298023</v>
      </c>
      <c r="L63" s="53">
        <v>72005684</v>
      </c>
      <c r="M63" s="46">
        <f t="shared" si="5"/>
        <v>17831896.299999997</v>
      </c>
      <c r="N63" s="48">
        <f t="shared" si="1"/>
        <v>0.99999532825753024</v>
      </c>
    </row>
    <row r="64" spans="1:14" s="6" customFormat="1" hidden="1">
      <c r="A64" s="43"/>
      <c r="B64" s="44"/>
      <c r="C64" s="44"/>
      <c r="D64" s="92"/>
      <c r="E64" s="55"/>
      <c r="F64" s="55"/>
      <c r="G64" s="112"/>
      <c r="H64" s="50"/>
      <c r="I64" s="117"/>
      <c r="J64" s="55"/>
      <c r="K64" s="50"/>
      <c r="L64" s="53"/>
      <c r="M64" s="46">
        <f t="shared" si="5"/>
        <v>0</v>
      </c>
      <c r="N64" s="48" t="e">
        <f t="shared" si="1"/>
        <v>#DIV/0!</v>
      </c>
    </row>
    <row r="65" spans="1:20" s="6" customFormat="1" hidden="1">
      <c r="A65" s="43">
        <v>3</v>
      </c>
      <c r="B65" s="44">
        <v>9</v>
      </c>
      <c r="C65" s="44">
        <v>1</v>
      </c>
      <c r="D65" s="92" t="s">
        <v>49</v>
      </c>
      <c r="E65" s="50">
        <v>1000000</v>
      </c>
      <c r="F65" s="50">
        <v>-1000000</v>
      </c>
      <c r="G65" s="112">
        <f t="shared" si="6"/>
        <v>0</v>
      </c>
      <c r="H65" s="50"/>
      <c r="I65" s="117"/>
      <c r="J65" s="50">
        <v>0</v>
      </c>
      <c r="K65" s="50">
        <f t="shared" si="7"/>
        <v>0</v>
      </c>
      <c r="L65" s="53">
        <v>0</v>
      </c>
      <c r="M65" s="46">
        <f t="shared" si="5"/>
        <v>0</v>
      </c>
      <c r="N65" s="48" t="e">
        <f t="shared" si="1"/>
        <v>#DIV/0!</v>
      </c>
    </row>
    <row r="66" spans="1:20" s="6" customFormat="1" hidden="1">
      <c r="A66" s="43">
        <v>3</v>
      </c>
      <c r="B66" s="44">
        <v>9</v>
      </c>
      <c r="C66" s="44">
        <v>6</v>
      </c>
      <c r="D66" s="92" t="s">
        <v>50</v>
      </c>
      <c r="E66" s="50">
        <v>12000000</v>
      </c>
      <c r="F66" s="50">
        <v>-3015717</v>
      </c>
      <c r="G66" s="112">
        <f t="shared" si="6"/>
        <v>8984283</v>
      </c>
      <c r="H66" s="50"/>
      <c r="I66" s="117"/>
      <c r="J66" s="53">
        <v>8943642.5700000003</v>
      </c>
      <c r="K66" s="50">
        <f t="shared" si="7"/>
        <v>40640.429999999702</v>
      </c>
      <c r="L66" s="53">
        <v>8943642.5700000003</v>
      </c>
      <c r="M66" s="46">
        <f t="shared" si="5"/>
        <v>0</v>
      </c>
      <c r="N66" s="48">
        <f t="shared" si="1"/>
        <v>0.99547649712280883</v>
      </c>
    </row>
    <row r="67" spans="1:20" s="6" customFormat="1">
      <c r="A67" s="43">
        <v>3</v>
      </c>
      <c r="B67" s="44">
        <v>1</v>
      </c>
      <c r="C67" s="44"/>
      <c r="D67" s="95" t="s">
        <v>52</v>
      </c>
      <c r="E67" s="58">
        <v>461500000</v>
      </c>
      <c r="F67" s="58">
        <v>-65513440</v>
      </c>
      <c r="G67" s="115">
        <f>E67+F67</f>
        <v>395986560</v>
      </c>
      <c r="H67" s="46">
        <f>I67-J67</f>
        <v>125901593.39999998</v>
      </c>
      <c r="I67" s="122">
        <v>355997309.69999999</v>
      </c>
      <c r="J67" s="78">
        <v>230095716.30000001</v>
      </c>
      <c r="K67" s="58">
        <f>G67-I67</f>
        <v>39989250.300000012</v>
      </c>
      <c r="L67" s="46">
        <v>192295251.43000001</v>
      </c>
      <c r="M67" s="46">
        <f t="shared" si="5"/>
        <v>37800464.870000005</v>
      </c>
      <c r="N67" s="48">
        <f t="shared" si="1"/>
        <v>0.58106950978336236</v>
      </c>
    </row>
    <row r="68" spans="1:20" s="6" customFormat="1">
      <c r="A68" s="43"/>
      <c r="B68" s="44"/>
      <c r="C68" s="44"/>
      <c r="D68" s="96"/>
      <c r="E68" s="58"/>
      <c r="F68" s="58"/>
      <c r="G68" s="115"/>
      <c r="H68" s="58"/>
      <c r="I68" s="122"/>
      <c r="J68" s="58"/>
      <c r="K68" s="58"/>
      <c r="L68" s="46"/>
      <c r="M68" s="46"/>
      <c r="N68" s="48"/>
    </row>
    <row r="69" spans="1:20" s="6" customFormat="1">
      <c r="A69" s="43">
        <v>4</v>
      </c>
      <c r="B69" s="44"/>
      <c r="C69" s="44"/>
      <c r="D69" s="95" t="s">
        <v>85</v>
      </c>
      <c r="E69" s="58">
        <v>0</v>
      </c>
      <c r="F69" s="58">
        <v>430000</v>
      </c>
      <c r="G69" s="115">
        <f>E69+F69</f>
        <v>430000</v>
      </c>
      <c r="H69" s="46">
        <f>I69-J69</f>
        <v>0</v>
      </c>
      <c r="I69" s="122">
        <v>346336.48</v>
      </c>
      <c r="J69" s="58">
        <v>346336.48</v>
      </c>
      <c r="K69" s="58">
        <f>G69-I69</f>
        <v>83663.520000000019</v>
      </c>
      <c r="L69" s="46">
        <v>229336.48</v>
      </c>
      <c r="M69" s="46">
        <f t="shared" ref="M69" si="8">J69-L69</f>
        <v>116999.99999999997</v>
      </c>
      <c r="N69" s="48">
        <f t="shared" si="1"/>
        <v>0.80543367441860458</v>
      </c>
    </row>
    <row r="70" spans="1:20" s="6" customFormat="1">
      <c r="A70" s="43"/>
      <c r="B70" s="44"/>
      <c r="C70" s="44"/>
      <c r="D70" s="96"/>
      <c r="E70" s="58"/>
      <c r="F70" s="58"/>
      <c r="G70" s="115"/>
      <c r="H70" s="58"/>
      <c r="I70" s="122"/>
      <c r="J70" s="58"/>
      <c r="K70" s="58"/>
      <c r="L70" s="46"/>
      <c r="M70" s="46"/>
      <c r="N70" s="48"/>
    </row>
    <row r="71" spans="1:20" s="6" customFormat="1">
      <c r="A71" s="43">
        <v>6</v>
      </c>
      <c r="B71" s="44"/>
      <c r="C71" s="44"/>
      <c r="D71" s="95" t="s">
        <v>86</v>
      </c>
      <c r="E71" s="58">
        <v>41400000</v>
      </c>
      <c r="F71" s="58">
        <v>3973143</v>
      </c>
      <c r="G71" s="115">
        <f>E71+F71</f>
        <v>45373143</v>
      </c>
      <c r="H71" s="46">
        <f>I71-J71</f>
        <v>19834061.759999998</v>
      </c>
      <c r="I71" s="122">
        <v>38140393.229999997</v>
      </c>
      <c r="J71" s="58">
        <v>18306331.469999999</v>
      </c>
      <c r="K71" s="58">
        <f>G71-I71</f>
        <v>7232749.7700000033</v>
      </c>
      <c r="L71" s="46">
        <v>18306331.469999999</v>
      </c>
      <c r="M71" s="46">
        <f>J71-L71</f>
        <v>0</v>
      </c>
      <c r="N71" s="48">
        <f t="shared" si="1"/>
        <v>0.4034618335785114</v>
      </c>
    </row>
    <row r="72" spans="1:20" s="6" customFormat="1">
      <c r="A72" s="43"/>
      <c r="B72" s="44"/>
      <c r="C72" s="44"/>
      <c r="D72" s="95"/>
      <c r="E72" s="58"/>
      <c r="F72" s="58"/>
      <c r="G72" s="115"/>
      <c r="H72" s="58"/>
      <c r="I72" s="122"/>
      <c r="J72" s="58"/>
      <c r="K72" s="58"/>
      <c r="L72" s="46"/>
      <c r="M72" s="46"/>
      <c r="N72" s="48"/>
    </row>
    <row r="73" spans="1:20" s="6" customFormat="1">
      <c r="A73" s="43">
        <v>7</v>
      </c>
      <c r="B73" s="44"/>
      <c r="C73" s="44"/>
      <c r="D73" s="95" t="s">
        <v>112</v>
      </c>
      <c r="E73" s="58">
        <v>10000000</v>
      </c>
      <c r="F73" s="58">
        <v>35900000</v>
      </c>
      <c r="G73" s="115">
        <f>E73+F73</f>
        <v>45900000</v>
      </c>
      <c r="H73" s="46">
        <f>I73-J73</f>
        <v>31064732.280000001</v>
      </c>
      <c r="I73" s="122">
        <v>41488454.240000002</v>
      </c>
      <c r="J73" s="58">
        <v>10423721.960000001</v>
      </c>
      <c r="K73" s="58">
        <f>G73-I73</f>
        <v>4411545.7599999979</v>
      </c>
      <c r="L73" s="46">
        <v>7988947.5800000001</v>
      </c>
      <c r="M73" s="46">
        <f>J73-L73</f>
        <v>2434774.3800000008</v>
      </c>
      <c r="N73" s="48">
        <f t="shared" si="1"/>
        <v>0.22709633899782136</v>
      </c>
    </row>
    <row r="74" spans="1:20" s="6" customFormat="1">
      <c r="A74" s="43"/>
      <c r="B74" s="44"/>
      <c r="C74" s="44"/>
      <c r="D74" s="95"/>
      <c r="E74" s="58"/>
      <c r="F74" s="58"/>
      <c r="G74" s="115"/>
      <c r="H74" s="58"/>
      <c r="I74" s="122"/>
      <c r="J74" s="58"/>
      <c r="K74" s="58"/>
      <c r="L74" s="46"/>
      <c r="M74" s="46"/>
      <c r="N74" s="48"/>
    </row>
    <row r="75" spans="1:20" s="6" customFormat="1">
      <c r="A75" s="43" t="s">
        <v>113</v>
      </c>
      <c r="B75" s="44"/>
      <c r="C75" s="44"/>
      <c r="D75" s="95" t="s">
        <v>101</v>
      </c>
      <c r="E75" s="58">
        <v>0</v>
      </c>
      <c r="F75" s="58">
        <v>160000000</v>
      </c>
      <c r="G75" s="115">
        <f>E75+F75</f>
        <v>160000000</v>
      </c>
      <c r="H75" s="46">
        <f>I75-J75</f>
        <v>0</v>
      </c>
      <c r="I75" s="122">
        <v>158182413.61000001</v>
      </c>
      <c r="J75" s="58">
        <v>158182413.61000001</v>
      </c>
      <c r="K75" s="78">
        <f>G75-I75</f>
        <v>1817586.3899999857</v>
      </c>
      <c r="L75" s="46">
        <v>157214195.61000001</v>
      </c>
      <c r="M75" s="46">
        <f t="shared" ref="M75" si="9">J75-L75</f>
        <v>968218</v>
      </c>
      <c r="N75" s="48">
        <f t="shared" si="1"/>
        <v>0.98864008506250012</v>
      </c>
    </row>
    <row r="76" spans="1:20" s="6" customFormat="1" ht="15.75" thickBot="1">
      <c r="A76" s="55"/>
      <c r="B76" s="56"/>
      <c r="C76" s="56"/>
      <c r="D76" s="55"/>
      <c r="E76" s="55"/>
      <c r="F76" s="55"/>
      <c r="G76" s="114"/>
      <c r="H76" s="131"/>
      <c r="I76" s="118"/>
      <c r="J76" s="55"/>
      <c r="K76" s="55"/>
      <c r="L76" s="53"/>
      <c r="M76" s="46"/>
      <c r="N76" s="48"/>
    </row>
    <row r="77" spans="1:20" s="6" customFormat="1" ht="42.75" customHeight="1" thickBot="1">
      <c r="A77" s="100"/>
      <c r="B77" s="101"/>
      <c r="C77" s="102"/>
      <c r="D77" s="103" t="s">
        <v>51</v>
      </c>
      <c r="E77" s="105">
        <f t="shared" ref="E77:M77" si="10">E24+E45+E67+E69+E71+E73+E75</f>
        <v>1426186822</v>
      </c>
      <c r="F77" s="105">
        <f t="shared" si="10"/>
        <v>145522872</v>
      </c>
      <c r="G77" s="105">
        <f t="shared" si="10"/>
        <v>1571709694</v>
      </c>
      <c r="H77" s="105">
        <f t="shared" si="10"/>
        <v>235345827.43999994</v>
      </c>
      <c r="I77" s="105">
        <f t="shared" si="10"/>
        <v>1160617280.27</v>
      </c>
      <c r="J77" s="105">
        <f t="shared" si="10"/>
        <v>925271452.83000004</v>
      </c>
      <c r="K77" s="106">
        <f t="shared" si="10"/>
        <v>411092413.72999996</v>
      </c>
      <c r="L77" s="105">
        <f t="shared" si="10"/>
        <v>867227556.24000013</v>
      </c>
      <c r="M77" s="105">
        <f t="shared" si="10"/>
        <v>58043896.590000011</v>
      </c>
      <c r="N77" s="107">
        <f>SUM(J77/G77)</f>
        <v>0.58870378948620272</v>
      </c>
    </row>
    <row r="78" spans="1:20" s="6" customFormat="1">
      <c r="P78" s="59"/>
    </row>
    <row r="79" spans="1:20">
      <c r="E79" s="5"/>
      <c r="K79" s="5"/>
      <c r="L79" s="5"/>
      <c r="M79" s="8"/>
      <c r="N79" t="s">
        <v>2</v>
      </c>
      <c r="P79" s="79"/>
    </row>
    <row r="80" spans="1:20" ht="18.75">
      <c r="A80" s="149"/>
      <c r="B80" s="149"/>
      <c r="C80" s="149"/>
      <c r="D80" s="149"/>
      <c r="E80" s="149"/>
      <c r="F80" s="149"/>
      <c r="G80" s="149"/>
      <c r="H80" s="23"/>
      <c r="I80" s="23"/>
      <c r="J80" s="24"/>
      <c r="K80" s="24"/>
      <c r="L80" s="25"/>
      <c r="M80" s="25"/>
      <c r="N80" s="25"/>
      <c r="O80" s="25"/>
      <c r="P80" s="80"/>
      <c r="Q80" s="25"/>
      <c r="R80" s="16"/>
      <c r="S80" s="16"/>
      <c r="T80" s="16"/>
    </row>
    <row r="81" spans="7:17">
      <c r="M81" s="8"/>
      <c r="Q81" s="5"/>
    </row>
    <row r="82" spans="7:17">
      <c r="G82" s="81"/>
      <c r="H82" s="81"/>
      <c r="I82" s="81"/>
      <c r="J82" s="81"/>
      <c r="K82" s="59"/>
      <c r="M82" s="8"/>
    </row>
    <row r="83" spans="7:17">
      <c r="G83" s="59"/>
      <c r="H83" s="59"/>
      <c r="I83" s="59"/>
      <c r="J83" s="81"/>
      <c r="K83" s="79"/>
      <c r="M83" s="8"/>
      <c r="P83" s="5"/>
    </row>
    <row r="84" spans="7:17">
      <c r="G84" s="79"/>
      <c r="H84" s="79"/>
      <c r="I84" s="79"/>
      <c r="J84" s="148"/>
      <c r="K84" s="148"/>
      <c r="M84" s="8"/>
    </row>
    <row r="85" spans="7:17">
      <c r="G85" s="82"/>
      <c r="H85" s="82"/>
      <c r="I85" s="82"/>
      <c r="J85" s="81"/>
      <c r="K85" s="82"/>
      <c r="M85" s="77"/>
    </row>
    <row r="86" spans="7:17">
      <c r="K86" s="5"/>
    </row>
    <row r="87" spans="7:17">
      <c r="K87" s="5"/>
    </row>
    <row r="88" spans="7:17">
      <c r="K88" s="5"/>
      <c r="M88" s="8"/>
    </row>
    <row r="89" spans="7:17">
      <c r="K89" s="5"/>
      <c r="M89" s="8"/>
    </row>
    <row r="90" spans="7:17">
      <c r="M90" s="8"/>
    </row>
  </sheetData>
  <mergeCells count="6">
    <mergeCell ref="A1:N1"/>
    <mergeCell ref="A3:N3"/>
    <mergeCell ref="A5:N5"/>
    <mergeCell ref="J84:K84"/>
    <mergeCell ref="A80:G80"/>
    <mergeCell ref="A7:N7"/>
  </mergeCells>
  <pageMargins left="0.19685039370078741" right="0.19685039370078741" top="0.82677165354330717" bottom="0.74803149606299213" header="0.31496062992125984" footer="0.31496062992125984"/>
  <pageSetup scale="95" orientation="landscape" r:id="rId1"/>
  <headerFooter>
    <oddFooter>&amp;CPreparado por: Ana Ma. De Los Santos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T92"/>
  <sheetViews>
    <sheetView workbookViewId="0">
      <selection activeCell="G69" sqref="G69"/>
    </sheetView>
  </sheetViews>
  <sheetFormatPr baseColWidth="10" defaultRowHeight="15"/>
  <cols>
    <col min="1" max="1" width="5.5703125" customWidth="1"/>
    <col min="2" max="2" width="3.140625" hidden="1" customWidth="1"/>
    <col min="3" max="3" width="3.85546875" hidden="1" customWidth="1"/>
    <col min="4" max="4" width="15" customWidth="1"/>
    <col min="5" max="5" width="13.7109375" customWidth="1"/>
    <col min="6" max="6" width="11.5703125" customWidth="1"/>
    <col min="7" max="7" width="13.85546875" customWidth="1"/>
    <col min="8" max="8" width="12.5703125" customWidth="1"/>
    <col min="9" max="9" width="13.28515625" hidden="1" customWidth="1"/>
    <col min="10" max="10" width="13.5703125" customWidth="1"/>
    <col min="11" max="11" width="13.28515625" bestFit="1" customWidth="1"/>
    <col min="12" max="12" width="13.5703125" customWidth="1"/>
    <col min="13" max="13" width="12.5703125" customWidth="1"/>
    <col min="14" max="14" width="10.42578125" customWidth="1"/>
    <col min="15" max="15" width="15.85546875" customWidth="1"/>
    <col min="16" max="16" width="13.42578125" bestFit="1" customWidth="1"/>
  </cols>
  <sheetData>
    <row r="1" spans="1:14" ht="18.75">
      <c r="A1" s="145" t="s">
        <v>1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4" ht="18.75">
      <c r="A2" s="109"/>
      <c r="B2" s="109"/>
      <c r="C2" s="109"/>
      <c r="D2" s="109"/>
      <c r="E2" s="109"/>
      <c r="F2" s="109"/>
      <c r="G2" s="109"/>
      <c r="H2" s="109"/>
      <c r="I2" s="128"/>
      <c r="J2" s="109"/>
      <c r="K2" s="109"/>
      <c r="L2" s="109"/>
      <c r="M2" s="109"/>
      <c r="N2" s="109"/>
    </row>
    <row r="3" spans="1:14" ht="18.75">
      <c r="A3" s="146" t="s">
        <v>122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</row>
    <row r="4" spans="1:14" ht="18.75">
      <c r="A4" s="23"/>
      <c r="B4" s="24"/>
      <c r="C4" s="24"/>
      <c r="D4" s="25"/>
      <c r="E4" s="25"/>
      <c r="F4" s="25"/>
      <c r="G4" s="25"/>
      <c r="H4" s="25"/>
      <c r="I4" s="25"/>
      <c r="J4" s="25"/>
      <c r="K4" s="25" t="s">
        <v>2</v>
      </c>
      <c r="L4" s="16"/>
      <c r="M4" s="16"/>
      <c r="N4" s="16"/>
    </row>
    <row r="5" spans="1:14" ht="15.75">
      <c r="A5" s="147" t="s">
        <v>136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</row>
    <row r="6" spans="1:14" ht="15.75">
      <c r="A6" s="110"/>
      <c r="B6" s="110"/>
      <c r="C6" s="110"/>
      <c r="D6" s="110"/>
      <c r="E6" s="110"/>
      <c r="F6" s="110"/>
      <c r="G6" s="110"/>
      <c r="H6" s="110"/>
      <c r="I6" s="129"/>
      <c r="J6" s="110"/>
      <c r="K6" s="110"/>
      <c r="L6" s="110"/>
      <c r="M6" s="110"/>
      <c r="N6" s="110"/>
    </row>
    <row r="7" spans="1:14" ht="15.75">
      <c r="A7" s="147" t="s">
        <v>96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</row>
    <row r="8" spans="1:14" ht="17.25" customHeight="1" thickBot="1">
      <c r="A8" s="23"/>
      <c r="B8" s="24"/>
      <c r="C8" s="24"/>
      <c r="D8" s="24"/>
      <c r="E8" s="16" t="s">
        <v>3</v>
      </c>
      <c r="F8" s="16"/>
      <c r="G8" s="16"/>
      <c r="H8" s="16"/>
      <c r="I8" s="16"/>
      <c r="J8" s="16"/>
      <c r="K8" s="16"/>
      <c r="L8" s="16"/>
      <c r="M8" s="16"/>
      <c r="N8" s="16"/>
    </row>
    <row r="9" spans="1:14" s="6" customFormat="1" ht="75.75" thickBot="1">
      <c r="A9" s="108" t="s">
        <v>4</v>
      </c>
      <c r="B9" s="104" t="s">
        <v>5</v>
      </c>
      <c r="C9" s="104" t="s">
        <v>6</v>
      </c>
      <c r="D9" s="108" t="s">
        <v>7</v>
      </c>
      <c r="E9" s="108" t="s">
        <v>125</v>
      </c>
      <c r="F9" s="108" t="s">
        <v>126</v>
      </c>
      <c r="G9" s="108" t="s">
        <v>127</v>
      </c>
      <c r="H9" s="108" t="s">
        <v>133</v>
      </c>
      <c r="I9" s="130" t="s">
        <v>137</v>
      </c>
      <c r="J9" s="108" t="s">
        <v>128</v>
      </c>
      <c r="K9" s="108" t="s">
        <v>129</v>
      </c>
      <c r="L9" s="108" t="s">
        <v>130</v>
      </c>
      <c r="M9" s="108" t="s">
        <v>131</v>
      </c>
      <c r="N9" s="108" t="s">
        <v>132</v>
      </c>
    </row>
    <row r="10" spans="1:14" ht="15.75" hidden="1" thickBot="1">
      <c r="A10" s="30">
        <v>1</v>
      </c>
      <c r="B10" s="31">
        <v>1</v>
      </c>
      <c r="C10" s="31">
        <v>1</v>
      </c>
      <c r="D10" s="32" t="s">
        <v>9</v>
      </c>
      <c r="E10" s="33">
        <v>398460278</v>
      </c>
      <c r="F10" s="34">
        <v>12375913</v>
      </c>
      <c r="G10" s="33">
        <v>410836191</v>
      </c>
      <c r="H10" s="34"/>
      <c r="I10" s="34"/>
      <c r="J10" s="34">
        <v>407440328.19999999</v>
      </c>
      <c r="K10" s="33">
        <f>SUM(G10-J10)</f>
        <v>3395862.8000000119</v>
      </c>
      <c r="L10" s="34">
        <v>407391891.86000001</v>
      </c>
      <c r="M10" s="35">
        <v>48436.34</v>
      </c>
      <c r="N10" s="36"/>
    </row>
    <row r="11" spans="1:14" ht="15.75" hidden="1" thickBot="1">
      <c r="A11" s="30">
        <v>1</v>
      </c>
      <c r="B11" s="31">
        <v>1</v>
      </c>
      <c r="C11" s="31">
        <v>2</v>
      </c>
      <c r="D11" s="32" t="s">
        <v>10</v>
      </c>
      <c r="E11" s="37">
        <v>324000</v>
      </c>
      <c r="F11" s="38"/>
      <c r="G11" s="37">
        <v>324000</v>
      </c>
      <c r="H11" s="38"/>
      <c r="I11" s="38"/>
      <c r="J11" s="38">
        <v>245640</v>
      </c>
      <c r="K11" s="33">
        <f t="shared" ref="K11:K23" si="0">SUM(G11-J11)</f>
        <v>78360</v>
      </c>
      <c r="L11" s="38">
        <v>245640</v>
      </c>
      <c r="M11" s="35">
        <v>0</v>
      </c>
      <c r="N11" s="36"/>
    </row>
    <row r="12" spans="1:14" ht="15.75" hidden="1" thickBot="1">
      <c r="A12" s="30">
        <v>1</v>
      </c>
      <c r="B12" s="31">
        <v>2</v>
      </c>
      <c r="C12" s="31">
        <v>1</v>
      </c>
      <c r="D12" s="32" t="s">
        <v>11</v>
      </c>
      <c r="E12" s="37">
        <v>36417360</v>
      </c>
      <c r="F12" s="38">
        <v>122340</v>
      </c>
      <c r="G12" s="37">
        <v>36539700</v>
      </c>
      <c r="H12" s="38"/>
      <c r="I12" s="38"/>
      <c r="J12" s="38">
        <v>35803507.259999998</v>
      </c>
      <c r="K12" s="33">
        <f t="shared" si="0"/>
        <v>736192.74000000209</v>
      </c>
      <c r="L12" s="38">
        <v>35782432.579999998</v>
      </c>
      <c r="M12" s="35">
        <v>21074.68</v>
      </c>
      <c r="N12" s="36"/>
    </row>
    <row r="13" spans="1:14" ht="15.75" hidden="1" thickBot="1">
      <c r="A13" s="30">
        <v>1</v>
      </c>
      <c r="B13" s="31">
        <v>3</v>
      </c>
      <c r="C13" s="31">
        <v>3</v>
      </c>
      <c r="D13" s="32" t="s">
        <v>12</v>
      </c>
      <c r="E13" s="37">
        <v>0</v>
      </c>
      <c r="F13" s="38">
        <v>3183570</v>
      </c>
      <c r="G13" s="37">
        <v>3183570</v>
      </c>
      <c r="H13" s="38"/>
      <c r="I13" s="38"/>
      <c r="J13" s="38">
        <v>1060000</v>
      </c>
      <c r="K13" s="33">
        <f t="shared" si="0"/>
        <v>2123570</v>
      </c>
      <c r="L13" s="38">
        <v>0</v>
      </c>
      <c r="M13" s="35">
        <v>1060000</v>
      </c>
      <c r="N13" s="36"/>
    </row>
    <row r="14" spans="1:14" ht="15.75" hidden="1" thickBot="1">
      <c r="A14" s="30">
        <v>1</v>
      </c>
      <c r="B14" s="31">
        <v>3</v>
      </c>
      <c r="C14" s="31">
        <v>5</v>
      </c>
      <c r="D14" s="32" t="s">
        <v>13</v>
      </c>
      <c r="E14" s="37">
        <v>0</v>
      </c>
      <c r="F14" s="38">
        <v>3100000</v>
      </c>
      <c r="G14" s="37">
        <v>3100000</v>
      </c>
      <c r="H14" s="38"/>
      <c r="I14" s="38"/>
      <c r="J14" s="38">
        <v>3640800</v>
      </c>
      <c r="K14" s="33">
        <f t="shared" si="0"/>
        <v>-540800</v>
      </c>
      <c r="L14" s="38">
        <v>3640800</v>
      </c>
      <c r="M14" s="35">
        <v>0</v>
      </c>
      <c r="N14" s="36"/>
    </row>
    <row r="15" spans="1:14" ht="15.75" hidden="1" thickBot="1">
      <c r="A15" s="30">
        <v>1</v>
      </c>
      <c r="B15" s="31">
        <v>3</v>
      </c>
      <c r="C15" s="31">
        <v>7</v>
      </c>
      <c r="D15" s="32" t="s">
        <v>14</v>
      </c>
      <c r="E15" s="39">
        <v>16285416</v>
      </c>
      <c r="F15" s="40"/>
      <c r="G15" s="37">
        <v>16285416</v>
      </c>
      <c r="H15" s="38"/>
      <c r="I15" s="38"/>
      <c r="J15" s="40">
        <v>16287694</v>
      </c>
      <c r="K15" s="33">
        <f t="shared" si="0"/>
        <v>-2278</v>
      </c>
      <c r="L15" s="40">
        <v>16287694</v>
      </c>
      <c r="M15" s="35">
        <v>0</v>
      </c>
      <c r="N15" s="36"/>
    </row>
    <row r="16" spans="1:14" ht="15.75" hidden="1" thickBot="1">
      <c r="A16" s="30">
        <v>1</v>
      </c>
      <c r="B16" s="31">
        <v>3</v>
      </c>
      <c r="C16" s="31">
        <v>8</v>
      </c>
      <c r="D16" s="32" t="s">
        <v>15</v>
      </c>
      <c r="E16" s="39">
        <v>7200000</v>
      </c>
      <c r="F16" s="40">
        <v>-5504929</v>
      </c>
      <c r="G16" s="37">
        <v>1695071</v>
      </c>
      <c r="H16" s="38"/>
      <c r="I16" s="38"/>
      <c r="J16" s="40">
        <v>0</v>
      </c>
      <c r="K16" s="33">
        <f t="shared" si="0"/>
        <v>1695071</v>
      </c>
      <c r="L16" s="40">
        <v>0</v>
      </c>
      <c r="M16" s="35">
        <v>0</v>
      </c>
      <c r="N16" s="36"/>
    </row>
    <row r="17" spans="1:15" ht="15.75" hidden="1" thickBot="1">
      <c r="A17" s="30">
        <v>1</v>
      </c>
      <c r="B17" s="31">
        <v>4</v>
      </c>
      <c r="C17" s="31">
        <v>1</v>
      </c>
      <c r="D17" s="32" t="s">
        <v>16</v>
      </c>
      <c r="E17" s="39">
        <v>0</v>
      </c>
      <c r="F17" s="40">
        <v>3000000</v>
      </c>
      <c r="G17" s="37">
        <v>3000000</v>
      </c>
      <c r="H17" s="38"/>
      <c r="I17" s="38"/>
      <c r="J17" s="40">
        <v>2996000</v>
      </c>
      <c r="K17" s="33">
        <f t="shared" si="0"/>
        <v>4000</v>
      </c>
      <c r="L17" s="40">
        <v>0</v>
      </c>
      <c r="M17" s="35">
        <v>2996000</v>
      </c>
      <c r="N17" s="36"/>
    </row>
    <row r="18" spans="1:15" ht="15.75" hidden="1" thickBot="1">
      <c r="A18" s="30">
        <v>1</v>
      </c>
      <c r="B18" s="31">
        <v>8</v>
      </c>
      <c r="C18" s="31">
        <v>1</v>
      </c>
      <c r="D18" s="32" t="s">
        <v>17</v>
      </c>
      <c r="E18" s="37">
        <v>40000000</v>
      </c>
      <c r="F18" s="38"/>
      <c r="G18" s="37">
        <v>40000000</v>
      </c>
      <c r="H18" s="38"/>
      <c r="I18" s="38"/>
      <c r="J18" s="38">
        <v>37920440.020000003</v>
      </c>
      <c r="K18" s="33">
        <f t="shared" si="0"/>
        <v>2079559.9799999967</v>
      </c>
      <c r="L18" s="38">
        <v>37920440.020000003</v>
      </c>
      <c r="M18" s="35">
        <v>0</v>
      </c>
      <c r="N18" s="36"/>
    </row>
    <row r="19" spans="1:15" ht="15.75" hidden="1" thickBot="1">
      <c r="A19" s="30">
        <v>1</v>
      </c>
      <c r="B19" s="31">
        <v>8</v>
      </c>
      <c r="C19" s="31">
        <v>3</v>
      </c>
      <c r="D19" s="32" t="s">
        <v>18</v>
      </c>
      <c r="E19" s="37">
        <v>3000000</v>
      </c>
      <c r="F19" s="38">
        <v>1500000</v>
      </c>
      <c r="G19" s="37">
        <v>4500000</v>
      </c>
      <c r="H19" s="38"/>
      <c r="I19" s="38"/>
      <c r="J19" s="38">
        <v>4429132.97</v>
      </c>
      <c r="K19" s="33">
        <f t="shared" si="0"/>
        <v>70867.030000000261</v>
      </c>
      <c r="L19" s="38">
        <v>4429132.97</v>
      </c>
      <c r="M19" s="35">
        <v>0</v>
      </c>
      <c r="N19" s="36"/>
    </row>
    <row r="20" spans="1:15" ht="15.75" hidden="1" thickBot="1">
      <c r="A20" s="30">
        <v>1</v>
      </c>
      <c r="B20" s="31">
        <v>8</v>
      </c>
      <c r="C20" s="31">
        <v>4</v>
      </c>
      <c r="D20" s="32" t="s">
        <v>19</v>
      </c>
      <c r="E20" s="37">
        <v>800004</v>
      </c>
      <c r="F20" s="38"/>
      <c r="G20" s="37">
        <v>800004</v>
      </c>
      <c r="H20" s="38"/>
      <c r="I20" s="38"/>
      <c r="J20" s="38">
        <v>178917.39</v>
      </c>
      <c r="K20" s="33">
        <f t="shared" si="0"/>
        <v>621086.61</v>
      </c>
      <c r="L20" s="38">
        <v>178917.39</v>
      </c>
      <c r="M20" s="35">
        <v>0</v>
      </c>
      <c r="N20" s="36"/>
    </row>
    <row r="21" spans="1:15" ht="15.75" hidden="1" thickBot="1">
      <c r="A21" s="30">
        <v>1</v>
      </c>
      <c r="B21" s="31">
        <v>9</v>
      </c>
      <c r="C21" s="31">
        <v>1</v>
      </c>
      <c r="D21" s="32" t="s">
        <v>20</v>
      </c>
      <c r="E21" s="41">
        <v>32000000</v>
      </c>
      <c r="F21" s="42">
        <v>495923</v>
      </c>
      <c r="G21" s="37">
        <v>32495923</v>
      </c>
      <c r="H21" s="38"/>
      <c r="I21" s="38"/>
      <c r="J21" s="42">
        <v>31428879.079999998</v>
      </c>
      <c r="K21" s="33">
        <f t="shared" si="0"/>
        <v>1067043.9200000018</v>
      </c>
      <c r="L21" s="42">
        <v>31428879.079999998</v>
      </c>
      <c r="M21" s="35">
        <v>0</v>
      </c>
      <c r="N21" s="36"/>
    </row>
    <row r="22" spans="1:15" ht="15.75" hidden="1" thickBot="1">
      <c r="A22" s="30">
        <v>1</v>
      </c>
      <c r="B22" s="31">
        <v>9</v>
      </c>
      <c r="C22" s="31">
        <v>2</v>
      </c>
      <c r="D22" s="32" t="s">
        <v>21</v>
      </c>
      <c r="E22" s="41">
        <v>32634400</v>
      </c>
      <c r="F22" s="42"/>
      <c r="G22" s="37">
        <v>32634400</v>
      </c>
      <c r="H22" s="38"/>
      <c r="I22" s="38"/>
      <c r="J22" s="42">
        <v>31482825.82</v>
      </c>
      <c r="K22" s="33">
        <f t="shared" si="0"/>
        <v>1151574.1799999997</v>
      </c>
      <c r="L22" s="42">
        <v>31482825.82</v>
      </c>
      <c r="M22" s="35">
        <v>0</v>
      </c>
      <c r="N22" s="36"/>
    </row>
    <row r="23" spans="1:15" ht="15.75" hidden="1" thickBot="1">
      <c r="A23" s="30">
        <v>1</v>
      </c>
      <c r="B23" s="31">
        <v>9</v>
      </c>
      <c r="C23" s="31">
        <v>3</v>
      </c>
      <c r="D23" s="32" t="s">
        <v>22</v>
      </c>
      <c r="E23" s="41">
        <v>5220000</v>
      </c>
      <c r="F23" s="42"/>
      <c r="G23" s="37">
        <v>5220000</v>
      </c>
      <c r="H23" s="38"/>
      <c r="I23" s="38"/>
      <c r="J23" s="42">
        <v>5188391.09</v>
      </c>
      <c r="K23" s="33">
        <f t="shared" si="0"/>
        <v>31608.910000000149</v>
      </c>
      <c r="L23" s="42">
        <v>5188391.09</v>
      </c>
      <c r="M23" s="35">
        <v>0</v>
      </c>
      <c r="N23" s="36"/>
    </row>
    <row r="24" spans="1:15" s="6" customFormat="1" ht="21.75" customHeight="1">
      <c r="A24" s="43">
        <v>1</v>
      </c>
      <c r="B24" s="44">
        <v>1</v>
      </c>
      <c r="C24" s="44"/>
      <c r="D24" s="91" t="s">
        <v>8</v>
      </c>
      <c r="E24" s="90">
        <v>20788000</v>
      </c>
      <c r="F24" s="90">
        <v>0</v>
      </c>
      <c r="G24" s="111">
        <f>E24+F24</f>
        <v>20788000</v>
      </c>
      <c r="H24" s="90">
        <f>I24-J24</f>
        <v>0</v>
      </c>
      <c r="I24" s="116">
        <v>5466087.6500000004</v>
      </c>
      <c r="J24" s="116">
        <v>5466087.6500000004</v>
      </c>
      <c r="K24" s="90">
        <f>G24-J24</f>
        <v>15321912.35</v>
      </c>
      <c r="L24" s="90">
        <v>5466087.6500000004</v>
      </c>
      <c r="M24" s="90">
        <f>J24-L24</f>
        <v>0</v>
      </c>
      <c r="N24" s="89">
        <f>SUM(J24/G24)</f>
        <v>0.26294437415816818</v>
      </c>
      <c r="O24" s="127"/>
    </row>
    <row r="25" spans="1:15" s="6" customFormat="1" hidden="1">
      <c r="A25" s="43">
        <v>2</v>
      </c>
      <c r="B25" s="44">
        <v>1</v>
      </c>
      <c r="C25" s="44">
        <v>1</v>
      </c>
      <c r="D25" s="92" t="s">
        <v>24</v>
      </c>
      <c r="E25" s="50">
        <v>765600</v>
      </c>
      <c r="F25" s="50">
        <v>-638000</v>
      </c>
      <c r="G25" s="112">
        <v>127600</v>
      </c>
      <c r="H25" s="46">
        <f t="shared" ref="H25:H66" si="1">G25-J25-K25</f>
        <v>0</v>
      </c>
      <c r="I25" s="120"/>
      <c r="J25" s="117">
        <v>127600</v>
      </c>
      <c r="K25" s="50">
        <v>0</v>
      </c>
      <c r="L25" s="53">
        <v>127600</v>
      </c>
      <c r="M25" s="53">
        <v>0</v>
      </c>
      <c r="N25" s="48">
        <f t="shared" ref="N25:N77" si="2">SUM(J25/G25)</f>
        <v>1</v>
      </c>
    </row>
    <row r="26" spans="1:15" s="6" customFormat="1" hidden="1">
      <c r="A26" s="43">
        <v>2</v>
      </c>
      <c r="B26" s="44">
        <v>1</v>
      </c>
      <c r="C26" s="44">
        <v>3</v>
      </c>
      <c r="D26" s="92" t="s">
        <v>25</v>
      </c>
      <c r="E26" s="50">
        <v>11490000</v>
      </c>
      <c r="F26" s="50">
        <v>-973523</v>
      </c>
      <c r="G26" s="112">
        <v>10516477</v>
      </c>
      <c r="H26" s="46">
        <f t="shared" si="1"/>
        <v>8.19563861220729E-10</v>
      </c>
      <c r="I26" s="120"/>
      <c r="J26" s="117">
        <v>10516476.119999999</v>
      </c>
      <c r="K26" s="50">
        <v>0.88</v>
      </c>
      <c r="L26" s="53">
        <v>10516476.119999999</v>
      </c>
      <c r="M26" s="53">
        <v>0</v>
      </c>
      <c r="N26" s="48">
        <f t="shared" si="2"/>
        <v>0.9999999163217872</v>
      </c>
    </row>
    <row r="27" spans="1:15" s="6" customFormat="1" hidden="1">
      <c r="A27" s="43"/>
      <c r="B27" s="44"/>
      <c r="C27" s="44"/>
      <c r="D27" s="92"/>
      <c r="E27" s="50"/>
      <c r="F27" s="50"/>
      <c r="G27" s="112"/>
      <c r="H27" s="46">
        <f t="shared" si="1"/>
        <v>0</v>
      </c>
      <c r="I27" s="120"/>
      <c r="J27" s="117"/>
      <c r="K27" s="50"/>
      <c r="L27" s="53"/>
      <c r="M27" s="53"/>
      <c r="N27" s="48" t="e">
        <f t="shared" si="2"/>
        <v>#DIV/0!</v>
      </c>
    </row>
    <row r="28" spans="1:15" s="6" customFormat="1" hidden="1">
      <c r="A28" s="43">
        <v>2</v>
      </c>
      <c r="B28" s="44">
        <v>2</v>
      </c>
      <c r="C28" s="44">
        <v>1</v>
      </c>
      <c r="D28" s="92" t="s">
        <v>26</v>
      </c>
      <c r="E28" s="50">
        <v>14400000</v>
      </c>
      <c r="F28" s="50">
        <v>1468929</v>
      </c>
      <c r="G28" s="112">
        <v>15868929</v>
      </c>
      <c r="H28" s="46">
        <f t="shared" si="1"/>
        <v>0</v>
      </c>
      <c r="I28" s="120"/>
      <c r="J28" s="117">
        <v>15563890.67</v>
      </c>
      <c r="K28" s="50">
        <v>305038.33</v>
      </c>
      <c r="L28" s="53">
        <v>15485231.390000001</v>
      </c>
      <c r="M28" s="53">
        <v>81659.28</v>
      </c>
      <c r="N28" s="48">
        <f t="shared" si="2"/>
        <v>0.98077763597026613</v>
      </c>
    </row>
    <row r="29" spans="1:15" s="6" customFormat="1" hidden="1">
      <c r="A29" s="43">
        <v>2</v>
      </c>
      <c r="B29" s="44">
        <v>2</v>
      </c>
      <c r="C29" s="44">
        <v>2</v>
      </c>
      <c r="D29" s="92" t="s">
        <v>27</v>
      </c>
      <c r="E29" s="50">
        <v>300000</v>
      </c>
      <c r="F29" s="50"/>
      <c r="G29" s="112">
        <v>300000</v>
      </c>
      <c r="H29" s="46">
        <f t="shared" si="1"/>
        <v>0</v>
      </c>
      <c r="I29" s="120"/>
      <c r="J29" s="117">
        <v>382409.01</v>
      </c>
      <c r="K29" s="50">
        <v>-82409.009999999995</v>
      </c>
      <c r="L29" s="50">
        <v>382409.01</v>
      </c>
      <c r="M29" s="53">
        <v>0</v>
      </c>
      <c r="N29" s="48">
        <f t="shared" si="2"/>
        <v>1.2746967</v>
      </c>
    </row>
    <row r="30" spans="1:15" s="6" customFormat="1" hidden="1">
      <c r="A30" s="43"/>
      <c r="B30" s="44"/>
      <c r="C30" s="44"/>
      <c r="D30" s="92"/>
      <c r="E30" s="50"/>
      <c r="F30" s="50"/>
      <c r="G30" s="112"/>
      <c r="H30" s="46">
        <f t="shared" si="1"/>
        <v>0</v>
      </c>
      <c r="I30" s="120"/>
      <c r="J30" s="117"/>
      <c r="K30" s="50"/>
      <c r="L30" s="53"/>
      <c r="M30" s="53"/>
      <c r="N30" s="48" t="e">
        <f t="shared" si="2"/>
        <v>#DIV/0!</v>
      </c>
    </row>
    <row r="31" spans="1:15" s="6" customFormat="1" hidden="1">
      <c r="A31" s="43">
        <v>2</v>
      </c>
      <c r="B31" s="44">
        <v>3</v>
      </c>
      <c r="C31" s="44">
        <v>1</v>
      </c>
      <c r="D31" s="92" t="s">
        <v>28</v>
      </c>
      <c r="E31" s="50">
        <v>4500000</v>
      </c>
      <c r="F31" s="50">
        <v>-4245000</v>
      </c>
      <c r="G31" s="112">
        <v>255000</v>
      </c>
      <c r="H31" s="46">
        <f t="shared" si="1"/>
        <v>0</v>
      </c>
      <c r="I31" s="120"/>
      <c r="J31" s="117">
        <v>248733.31</v>
      </c>
      <c r="K31" s="50">
        <v>6266.69</v>
      </c>
      <c r="L31" s="53">
        <v>248733.31</v>
      </c>
      <c r="M31" s="53">
        <v>0</v>
      </c>
      <c r="N31" s="48">
        <f t="shared" si="2"/>
        <v>0.97542474509803923</v>
      </c>
    </row>
    <row r="32" spans="1:15" s="6" customFormat="1" hidden="1">
      <c r="A32" s="43">
        <v>2</v>
      </c>
      <c r="B32" s="44">
        <v>3</v>
      </c>
      <c r="C32" s="44">
        <v>2</v>
      </c>
      <c r="D32" s="92" t="s">
        <v>29</v>
      </c>
      <c r="E32" s="50">
        <v>800000</v>
      </c>
      <c r="F32" s="50"/>
      <c r="G32" s="112">
        <v>800000</v>
      </c>
      <c r="H32" s="46">
        <f t="shared" si="1"/>
        <v>4.638422979041934E-11</v>
      </c>
      <c r="I32" s="120"/>
      <c r="J32" s="117">
        <v>803969.2</v>
      </c>
      <c r="K32" s="50">
        <v>-3969.2</v>
      </c>
      <c r="L32" s="53">
        <v>803969.2</v>
      </c>
      <c r="M32" s="53">
        <v>0</v>
      </c>
      <c r="N32" s="48">
        <f t="shared" si="2"/>
        <v>1.0049614999999998</v>
      </c>
    </row>
    <row r="33" spans="1:15" s="6" customFormat="1" hidden="1">
      <c r="A33" s="43"/>
      <c r="B33" s="44"/>
      <c r="C33" s="44"/>
      <c r="D33" s="92"/>
      <c r="E33" s="50"/>
      <c r="F33" s="50"/>
      <c r="G33" s="112"/>
      <c r="H33" s="46">
        <f t="shared" si="1"/>
        <v>0</v>
      </c>
      <c r="I33" s="120"/>
      <c r="J33" s="117"/>
      <c r="K33" s="50"/>
      <c r="L33" s="53"/>
      <c r="M33" s="53"/>
      <c r="N33" s="48" t="e">
        <f t="shared" si="2"/>
        <v>#DIV/0!</v>
      </c>
    </row>
    <row r="34" spans="1:15" s="6" customFormat="1" hidden="1">
      <c r="A34" s="43">
        <v>2</v>
      </c>
      <c r="B34" s="44">
        <v>6</v>
      </c>
      <c r="C34" s="44">
        <v>1</v>
      </c>
      <c r="D34" s="92" t="s">
        <v>30</v>
      </c>
      <c r="E34" s="50">
        <v>150000</v>
      </c>
      <c r="F34" s="50">
        <v>-54892</v>
      </c>
      <c r="G34" s="112">
        <v>95108</v>
      </c>
      <c r="H34" s="46">
        <f t="shared" si="1"/>
        <v>2.9103802701158088E-12</v>
      </c>
      <c r="I34" s="120"/>
      <c r="J34" s="117">
        <v>95107.95</v>
      </c>
      <c r="K34" s="50">
        <v>0.05</v>
      </c>
      <c r="L34" s="53">
        <v>95107.95</v>
      </c>
      <c r="M34" s="53">
        <v>0</v>
      </c>
      <c r="N34" s="48">
        <f t="shared" si="2"/>
        <v>0.99999947428186897</v>
      </c>
    </row>
    <row r="35" spans="1:15" s="6" customFormat="1" hidden="1">
      <c r="A35" s="43">
        <v>2</v>
      </c>
      <c r="B35" s="44">
        <v>6</v>
      </c>
      <c r="C35" s="44">
        <v>4</v>
      </c>
      <c r="D35" s="92" t="s">
        <v>31</v>
      </c>
      <c r="E35" s="50">
        <v>4454400</v>
      </c>
      <c r="F35" s="50"/>
      <c r="G35" s="112">
        <v>4454400</v>
      </c>
      <c r="H35" s="46">
        <f t="shared" si="1"/>
        <v>0</v>
      </c>
      <c r="I35" s="120"/>
      <c r="J35" s="117">
        <v>4438400</v>
      </c>
      <c r="K35" s="50">
        <v>16000</v>
      </c>
      <c r="L35" s="53">
        <v>3881600</v>
      </c>
      <c r="M35" s="53">
        <v>556800</v>
      </c>
      <c r="N35" s="48">
        <f t="shared" si="2"/>
        <v>0.99640804597701149</v>
      </c>
    </row>
    <row r="36" spans="1:15" s="6" customFormat="1" hidden="1">
      <c r="A36" s="43">
        <v>2</v>
      </c>
      <c r="B36" s="44">
        <v>6</v>
      </c>
      <c r="C36" s="44">
        <v>9</v>
      </c>
      <c r="D36" s="92" t="s">
        <v>32</v>
      </c>
      <c r="E36" s="50">
        <v>534528</v>
      </c>
      <c r="F36" s="50">
        <v>-44050</v>
      </c>
      <c r="G36" s="112">
        <v>490478</v>
      </c>
      <c r="H36" s="46">
        <f t="shared" si="1"/>
        <v>0</v>
      </c>
      <c r="I36" s="120"/>
      <c r="J36" s="117">
        <v>489984</v>
      </c>
      <c r="K36" s="50">
        <v>494</v>
      </c>
      <c r="L36" s="53">
        <v>445440</v>
      </c>
      <c r="M36" s="53">
        <v>44544</v>
      </c>
      <c r="N36" s="48">
        <f t="shared" si="2"/>
        <v>0.99899281924979311</v>
      </c>
    </row>
    <row r="37" spans="1:15" s="6" customFormat="1" hidden="1">
      <c r="A37" s="43"/>
      <c r="B37" s="44"/>
      <c r="C37" s="44"/>
      <c r="D37" s="93"/>
      <c r="E37" s="55"/>
      <c r="F37" s="55"/>
      <c r="G37" s="112"/>
      <c r="H37" s="46">
        <f t="shared" si="1"/>
        <v>0</v>
      </c>
      <c r="I37" s="120"/>
      <c r="J37" s="118"/>
      <c r="K37" s="50"/>
      <c r="L37" s="53"/>
      <c r="M37" s="53"/>
      <c r="N37" s="48" t="e">
        <f t="shared" si="2"/>
        <v>#DIV/0!</v>
      </c>
    </row>
    <row r="38" spans="1:15" s="6" customFormat="1" hidden="1">
      <c r="A38" s="43">
        <v>2</v>
      </c>
      <c r="B38" s="44">
        <v>7</v>
      </c>
      <c r="C38" s="44">
        <v>2</v>
      </c>
      <c r="D38" s="92" t="s">
        <v>33</v>
      </c>
      <c r="E38" s="50">
        <v>18000000</v>
      </c>
      <c r="F38" s="50">
        <v>-9640251</v>
      </c>
      <c r="G38" s="112">
        <v>8359749</v>
      </c>
      <c r="H38" s="46">
        <f t="shared" si="1"/>
        <v>3.7252900764173091E-10</v>
      </c>
      <c r="I38" s="120"/>
      <c r="J38" s="117">
        <v>8359748.3499999996</v>
      </c>
      <c r="K38" s="50">
        <v>0.65</v>
      </c>
      <c r="L38" s="50">
        <v>8359748.3499999996</v>
      </c>
      <c r="M38" s="53">
        <v>0</v>
      </c>
      <c r="N38" s="48">
        <f t="shared" si="2"/>
        <v>0.99999992224646927</v>
      </c>
    </row>
    <row r="39" spans="1:15" s="6" customFormat="1" hidden="1">
      <c r="A39" s="43"/>
      <c r="B39" s="44"/>
      <c r="C39" s="44"/>
      <c r="D39" s="92"/>
      <c r="E39" s="55"/>
      <c r="F39" s="55"/>
      <c r="G39" s="112"/>
      <c r="H39" s="46">
        <f t="shared" si="1"/>
        <v>0</v>
      </c>
      <c r="I39" s="120"/>
      <c r="J39" s="118"/>
      <c r="K39" s="50"/>
      <c r="L39" s="53"/>
      <c r="M39" s="53"/>
      <c r="N39" s="48" t="e">
        <f t="shared" si="2"/>
        <v>#DIV/0!</v>
      </c>
    </row>
    <row r="40" spans="1:15" s="6" customFormat="1" hidden="1">
      <c r="A40" s="43">
        <v>2</v>
      </c>
      <c r="B40" s="44">
        <v>8</v>
      </c>
      <c r="C40" s="44">
        <v>2</v>
      </c>
      <c r="D40" s="92" t="s">
        <v>34</v>
      </c>
      <c r="E40" s="50">
        <v>215000000</v>
      </c>
      <c r="F40" s="50">
        <v>-1605229</v>
      </c>
      <c r="G40" s="112">
        <v>213394771</v>
      </c>
      <c r="H40" s="46">
        <f t="shared" si="1"/>
        <v>-8.3446503040818243E-9</v>
      </c>
      <c r="I40" s="120"/>
      <c r="J40" s="119">
        <v>213394770.21000001</v>
      </c>
      <c r="K40" s="50">
        <v>0.79</v>
      </c>
      <c r="L40" s="53">
        <v>157671851.52000001</v>
      </c>
      <c r="M40" s="53">
        <v>55722918.689999998</v>
      </c>
      <c r="N40" s="48">
        <f t="shared" si="2"/>
        <v>0.99999999629794123</v>
      </c>
    </row>
    <row r="41" spans="1:15" s="6" customFormat="1" hidden="1">
      <c r="A41" s="43"/>
      <c r="B41" s="44"/>
      <c r="C41" s="44"/>
      <c r="D41" s="92"/>
      <c r="E41" s="55"/>
      <c r="F41" s="55"/>
      <c r="G41" s="112"/>
      <c r="H41" s="46">
        <f t="shared" si="1"/>
        <v>0</v>
      </c>
      <c r="I41" s="120"/>
      <c r="J41" s="118"/>
      <c r="K41" s="50"/>
      <c r="L41" s="53"/>
      <c r="M41" s="53"/>
      <c r="N41" s="48" t="e">
        <f t="shared" si="2"/>
        <v>#DIV/0!</v>
      </c>
    </row>
    <row r="42" spans="1:15" s="6" customFormat="1" hidden="1">
      <c r="A42" s="43">
        <v>2</v>
      </c>
      <c r="B42" s="44">
        <v>9</v>
      </c>
      <c r="C42" s="44">
        <v>6</v>
      </c>
      <c r="D42" s="92" t="s">
        <v>35</v>
      </c>
      <c r="E42" s="50">
        <v>1680000</v>
      </c>
      <c r="F42" s="50">
        <v>-1600000</v>
      </c>
      <c r="G42" s="112">
        <v>80000</v>
      </c>
      <c r="H42" s="46">
        <f t="shared" si="1"/>
        <v>0</v>
      </c>
      <c r="I42" s="120"/>
      <c r="J42" s="117">
        <v>0</v>
      </c>
      <c r="K42" s="50">
        <v>80000</v>
      </c>
      <c r="L42" s="53">
        <v>0</v>
      </c>
      <c r="M42" s="53">
        <v>0</v>
      </c>
      <c r="N42" s="48">
        <f t="shared" si="2"/>
        <v>0</v>
      </c>
    </row>
    <row r="43" spans="1:15" s="6" customFormat="1" hidden="1">
      <c r="A43" s="43">
        <v>2</v>
      </c>
      <c r="B43" s="44">
        <v>9</v>
      </c>
      <c r="C43" s="44">
        <v>9</v>
      </c>
      <c r="D43" s="92" t="s">
        <v>36</v>
      </c>
      <c r="E43" s="50">
        <v>0</v>
      </c>
      <c r="F43" s="50">
        <v>4920000</v>
      </c>
      <c r="G43" s="112">
        <f t="shared" ref="G43" si="3">E43+F43</f>
        <v>4920000</v>
      </c>
      <c r="H43" s="46">
        <f t="shared" si="1"/>
        <v>0</v>
      </c>
      <c r="I43" s="120"/>
      <c r="J43" s="117">
        <v>5000000</v>
      </c>
      <c r="K43" s="50">
        <f t="shared" ref="K43" si="4">G43-J43</f>
        <v>-80000</v>
      </c>
      <c r="L43" s="53">
        <v>5000000</v>
      </c>
      <c r="M43" s="53">
        <f t="shared" ref="M43" si="5">J43-L43</f>
        <v>0</v>
      </c>
      <c r="N43" s="48">
        <f t="shared" si="2"/>
        <v>1.0162601626016261</v>
      </c>
    </row>
    <row r="44" spans="1:15" s="6" customFormat="1">
      <c r="A44" s="43"/>
      <c r="B44" s="44"/>
      <c r="C44" s="44"/>
      <c r="D44" s="92"/>
      <c r="E44" s="50"/>
      <c r="F44" s="50"/>
      <c r="G44" s="112"/>
      <c r="H44" s="46"/>
      <c r="I44" s="120"/>
      <c r="J44" s="117"/>
      <c r="K44" s="50"/>
      <c r="L44" s="53"/>
      <c r="M44" s="53"/>
      <c r="N44" s="48"/>
    </row>
    <row r="45" spans="1:15" s="6" customFormat="1">
      <c r="A45" s="43">
        <v>2</v>
      </c>
      <c r="B45" s="44">
        <v>1</v>
      </c>
      <c r="C45" s="44"/>
      <c r="D45" s="94" t="s">
        <v>23</v>
      </c>
      <c r="E45" s="46">
        <v>127306396</v>
      </c>
      <c r="F45" s="46">
        <v>-54167737</v>
      </c>
      <c r="G45" s="113">
        <f>E45+F45</f>
        <v>73138659</v>
      </c>
      <c r="H45" s="46">
        <f>I45-J45</f>
        <v>9822168.2699999958</v>
      </c>
      <c r="I45" s="120">
        <v>47897910.689999998</v>
      </c>
      <c r="J45" s="120">
        <v>38075742.420000002</v>
      </c>
      <c r="K45" s="46">
        <f>G45-J45-H45</f>
        <v>25240748.310000002</v>
      </c>
      <c r="L45" s="46">
        <v>35355646.710000001</v>
      </c>
      <c r="M45" s="46">
        <f>J45-L45</f>
        <v>2720095.7100000009</v>
      </c>
      <c r="N45" s="48">
        <f t="shared" si="2"/>
        <v>0.52059667131714848</v>
      </c>
      <c r="O45" s="127">
        <v>47897910.689999998</v>
      </c>
    </row>
    <row r="46" spans="1:15" s="6" customFormat="1">
      <c r="A46" s="43"/>
      <c r="B46" s="44"/>
      <c r="C46" s="44"/>
      <c r="D46" s="92"/>
      <c r="E46" s="55"/>
      <c r="F46" s="55"/>
      <c r="G46" s="114"/>
      <c r="H46" s="46"/>
      <c r="I46" s="120"/>
      <c r="J46" s="118"/>
      <c r="K46" s="55"/>
      <c r="L46" s="53"/>
      <c r="M46" s="46"/>
      <c r="N46" s="48"/>
    </row>
    <row r="47" spans="1:15" s="6" customFormat="1" hidden="1">
      <c r="A47" s="43">
        <v>3</v>
      </c>
      <c r="B47" s="44">
        <v>1</v>
      </c>
      <c r="C47" s="44">
        <v>1</v>
      </c>
      <c r="D47" s="92" t="s">
        <v>37</v>
      </c>
      <c r="E47" s="50">
        <v>1020000</v>
      </c>
      <c r="F47" s="50">
        <v>-288615</v>
      </c>
      <c r="G47" s="112">
        <f>E47+F47</f>
        <v>731385</v>
      </c>
      <c r="H47" s="46">
        <f t="shared" si="1"/>
        <v>0</v>
      </c>
      <c r="I47" s="120"/>
      <c r="J47" s="117">
        <v>731384.2</v>
      </c>
      <c r="K47" s="50">
        <f>G47-J47</f>
        <v>0.80000000004656613</v>
      </c>
      <c r="L47" s="50">
        <v>731384.2</v>
      </c>
      <c r="M47" s="46">
        <f t="shared" ref="M47:M67" si="6">J47-L47</f>
        <v>0</v>
      </c>
      <c r="N47" s="48">
        <f t="shared" si="2"/>
        <v>0.999998906184841</v>
      </c>
    </row>
    <row r="48" spans="1:15" s="6" customFormat="1" hidden="1">
      <c r="A48" s="43"/>
      <c r="B48" s="44"/>
      <c r="C48" s="44"/>
      <c r="D48" s="92"/>
      <c r="E48" s="50"/>
      <c r="F48" s="50"/>
      <c r="G48" s="112"/>
      <c r="H48" s="46">
        <f t="shared" si="1"/>
        <v>0</v>
      </c>
      <c r="I48" s="120"/>
      <c r="J48" s="117"/>
      <c r="K48" s="50"/>
      <c r="L48" s="53"/>
      <c r="M48" s="46">
        <f t="shared" si="6"/>
        <v>0</v>
      </c>
      <c r="N48" s="48" t="e">
        <f t="shared" si="2"/>
        <v>#DIV/0!</v>
      </c>
    </row>
    <row r="49" spans="1:14" s="6" customFormat="1" hidden="1">
      <c r="A49" s="43">
        <v>3</v>
      </c>
      <c r="B49" s="44">
        <v>2</v>
      </c>
      <c r="C49" s="44">
        <v>2</v>
      </c>
      <c r="D49" s="92" t="s">
        <v>38</v>
      </c>
      <c r="E49" s="50">
        <v>0</v>
      </c>
      <c r="F49" s="50">
        <v>124120</v>
      </c>
      <c r="G49" s="112">
        <f t="shared" ref="G49:G66" si="7">E49+F49</f>
        <v>124120</v>
      </c>
      <c r="H49" s="46">
        <f t="shared" si="1"/>
        <v>0</v>
      </c>
      <c r="I49" s="120"/>
      <c r="J49" s="117">
        <v>124120</v>
      </c>
      <c r="K49" s="50">
        <f>G49-J49</f>
        <v>0</v>
      </c>
      <c r="L49" s="53">
        <v>124120</v>
      </c>
      <c r="M49" s="46">
        <f t="shared" si="6"/>
        <v>0</v>
      </c>
      <c r="N49" s="48">
        <f t="shared" si="2"/>
        <v>1</v>
      </c>
    </row>
    <row r="50" spans="1:14" s="6" customFormat="1" hidden="1">
      <c r="A50" s="43">
        <v>3</v>
      </c>
      <c r="B50" s="44">
        <v>2</v>
      </c>
      <c r="C50" s="44">
        <v>3</v>
      </c>
      <c r="D50" s="92" t="s">
        <v>39</v>
      </c>
      <c r="E50" s="50">
        <v>5000000</v>
      </c>
      <c r="F50" s="50">
        <v>-4196480</v>
      </c>
      <c r="G50" s="112">
        <f t="shared" si="7"/>
        <v>803520</v>
      </c>
      <c r="H50" s="46">
        <f t="shared" si="1"/>
        <v>0</v>
      </c>
      <c r="I50" s="120"/>
      <c r="J50" s="117">
        <v>803519.93</v>
      </c>
      <c r="K50" s="50">
        <f t="shared" ref="K50:K66" si="8">G50-J50</f>
        <v>6.9999999948777258E-2</v>
      </c>
      <c r="L50" s="53">
        <v>803519.93</v>
      </c>
      <c r="M50" s="46">
        <f t="shared" si="6"/>
        <v>0</v>
      </c>
      <c r="N50" s="48">
        <f t="shared" si="2"/>
        <v>0.99999991288331347</v>
      </c>
    </row>
    <row r="51" spans="1:14" s="6" customFormat="1" hidden="1">
      <c r="A51" s="43">
        <v>3</v>
      </c>
      <c r="B51" s="44">
        <v>2</v>
      </c>
      <c r="C51" s="44">
        <v>4</v>
      </c>
      <c r="D51" s="92" t="s">
        <v>40</v>
      </c>
      <c r="E51" s="50">
        <v>1500000</v>
      </c>
      <c r="F51" s="50">
        <v>-1314516</v>
      </c>
      <c r="G51" s="112">
        <f t="shared" si="7"/>
        <v>185484</v>
      </c>
      <c r="H51" s="46">
        <f t="shared" si="1"/>
        <v>0</v>
      </c>
      <c r="I51" s="120"/>
      <c r="J51" s="117">
        <v>185484</v>
      </c>
      <c r="K51" s="50">
        <f t="shared" si="8"/>
        <v>0</v>
      </c>
      <c r="L51" s="53">
        <v>185484</v>
      </c>
      <c r="M51" s="46">
        <f t="shared" si="6"/>
        <v>0</v>
      </c>
      <c r="N51" s="48">
        <f t="shared" si="2"/>
        <v>1</v>
      </c>
    </row>
    <row r="52" spans="1:14" s="6" customFormat="1" hidden="1">
      <c r="A52" s="43"/>
      <c r="B52" s="44"/>
      <c r="C52" s="44"/>
      <c r="D52" s="55"/>
      <c r="E52" s="50"/>
      <c r="F52" s="50"/>
      <c r="G52" s="112"/>
      <c r="H52" s="46">
        <f t="shared" si="1"/>
        <v>0</v>
      </c>
      <c r="I52" s="120"/>
      <c r="J52" s="117"/>
      <c r="K52" s="50"/>
      <c r="L52" s="53"/>
      <c r="M52" s="46">
        <f t="shared" si="6"/>
        <v>0</v>
      </c>
      <c r="N52" s="48" t="e">
        <f t="shared" si="2"/>
        <v>#DIV/0!</v>
      </c>
    </row>
    <row r="53" spans="1:14" s="6" customFormat="1" hidden="1">
      <c r="A53" s="43">
        <v>3</v>
      </c>
      <c r="B53" s="44">
        <v>3</v>
      </c>
      <c r="C53" s="44">
        <v>1</v>
      </c>
      <c r="D53" s="92" t="s">
        <v>41</v>
      </c>
      <c r="E53" s="50">
        <v>1150000</v>
      </c>
      <c r="F53" s="50"/>
      <c r="G53" s="112">
        <f t="shared" si="7"/>
        <v>1150000</v>
      </c>
      <c r="H53" s="46">
        <f t="shared" si="1"/>
        <v>0</v>
      </c>
      <c r="I53" s="120"/>
      <c r="J53" s="117">
        <v>0</v>
      </c>
      <c r="K53" s="50">
        <f t="shared" si="8"/>
        <v>1150000</v>
      </c>
      <c r="L53" s="53">
        <v>0</v>
      </c>
      <c r="M53" s="46">
        <f t="shared" si="6"/>
        <v>0</v>
      </c>
      <c r="N53" s="48">
        <f t="shared" si="2"/>
        <v>0</v>
      </c>
    </row>
    <row r="54" spans="1:14" s="6" customFormat="1" hidden="1">
      <c r="A54" s="43">
        <v>3</v>
      </c>
      <c r="B54" s="44">
        <v>3</v>
      </c>
      <c r="C54" s="44">
        <v>2</v>
      </c>
      <c r="D54" s="92" t="s">
        <v>42</v>
      </c>
      <c r="E54" s="50">
        <v>510000</v>
      </c>
      <c r="F54" s="50"/>
      <c r="G54" s="112">
        <f t="shared" si="7"/>
        <v>510000</v>
      </c>
      <c r="H54" s="46">
        <f t="shared" si="1"/>
        <v>0</v>
      </c>
      <c r="I54" s="120"/>
      <c r="J54" s="117">
        <v>1272299.6000000001</v>
      </c>
      <c r="K54" s="50">
        <f t="shared" si="8"/>
        <v>-762299.60000000009</v>
      </c>
      <c r="L54" s="50">
        <v>1272299.6000000001</v>
      </c>
      <c r="M54" s="46">
        <f t="shared" si="6"/>
        <v>0</v>
      </c>
      <c r="N54" s="48">
        <f t="shared" si="2"/>
        <v>2.494705098039216</v>
      </c>
    </row>
    <row r="55" spans="1:14" s="6" customFormat="1" hidden="1">
      <c r="A55" s="43">
        <v>3</v>
      </c>
      <c r="B55" s="44">
        <v>3</v>
      </c>
      <c r="C55" s="44">
        <v>3</v>
      </c>
      <c r="D55" s="92" t="s">
        <v>43</v>
      </c>
      <c r="E55" s="50">
        <v>230000</v>
      </c>
      <c r="F55" s="50">
        <v>-230000</v>
      </c>
      <c r="G55" s="112">
        <f t="shared" si="7"/>
        <v>0</v>
      </c>
      <c r="H55" s="46">
        <f t="shared" si="1"/>
        <v>0</v>
      </c>
      <c r="I55" s="120"/>
      <c r="J55" s="117">
        <v>0</v>
      </c>
      <c r="K55" s="50">
        <f t="shared" si="8"/>
        <v>0</v>
      </c>
      <c r="L55" s="53">
        <v>0</v>
      </c>
      <c r="M55" s="46">
        <f t="shared" si="6"/>
        <v>0</v>
      </c>
      <c r="N55" s="48" t="e">
        <f t="shared" si="2"/>
        <v>#DIV/0!</v>
      </c>
    </row>
    <row r="56" spans="1:14" s="6" customFormat="1" hidden="1">
      <c r="A56" s="43"/>
      <c r="B56" s="44"/>
      <c r="C56" s="44"/>
      <c r="D56" s="92"/>
      <c r="E56" s="50"/>
      <c r="F56" s="50"/>
      <c r="G56" s="112"/>
      <c r="H56" s="46">
        <f t="shared" si="1"/>
        <v>0</v>
      </c>
      <c r="I56" s="120"/>
      <c r="J56" s="117"/>
      <c r="K56" s="50"/>
      <c r="L56" s="53"/>
      <c r="M56" s="46">
        <f t="shared" si="6"/>
        <v>0</v>
      </c>
      <c r="N56" s="48" t="e">
        <f t="shared" si="2"/>
        <v>#DIV/0!</v>
      </c>
    </row>
    <row r="57" spans="1:14" s="6" customFormat="1" hidden="1">
      <c r="A57" s="43">
        <v>3</v>
      </c>
      <c r="B57" s="44">
        <v>4</v>
      </c>
      <c r="C57" s="44">
        <v>1</v>
      </c>
      <c r="D57" s="55" t="s">
        <v>44</v>
      </c>
      <c r="E57" s="50">
        <v>333120398</v>
      </c>
      <c r="F57" s="50">
        <v>-13051856</v>
      </c>
      <c r="G57" s="112">
        <f t="shared" si="7"/>
        <v>320068542</v>
      </c>
      <c r="H57" s="46">
        <f t="shared" si="1"/>
        <v>0</v>
      </c>
      <c r="I57" s="120"/>
      <c r="J57" s="117">
        <v>320068541.13999999</v>
      </c>
      <c r="K57" s="50">
        <f t="shared" si="8"/>
        <v>0.86000001430511475</v>
      </c>
      <c r="L57" s="53">
        <v>313249321.66000003</v>
      </c>
      <c r="M57" s="46">
        <f t="shared" si="6"/>
        <v>6819219.4799999595</v>
      </c>
      <c r="N57" s="48">
        <f t="shared" si="2"/>
        <v>0.99999999731307543</v>
      </c>
    </row>
    <row r="58" spans="1:14" s="6" customFormat="1" hidden="1">
      <c r="A58" s="43">
        <v>3</v>
      </c>
      <c r="B58" s="44">
        <v>4</v>
      </c>
      <c r="C58" s="44">
        <v>2</v>
      </c>
      <c r="D58" s="55" t="s">
        <v>45</v>
      </c>
      <c r="E58" s="50">
        <v>4000000</v>
      </c>
      <c r="F58" s="50">
        <v>-3188000</v>
      </c>
      <c r="G58" s="112">
        <f t="shared" si="7"/>
        <v>812000</v>
      </c>
      <c r="H58" s="46">
        <f t="shared" si="1"/>
        <v>0</v>
      </c>
      <c r="I58" s="120"/>
      <c r="J58" s="117">
        <v>812000</v>
      </c>
      <c r="K58" s="50">
        <f t="shared" si="8"/>
        <v>0</v>
      </c>
      <c r="L58" s="50">
        <v>812000</v>
      </c>
      <c r="M58" s="46">
        <f t="shared" si="6"/>
        <v>0</v>
      </c>
      <c r="N58" s="48">
        <f t="shared" si="2"/>
        <v>1</v>
      </c>
    </row>
    <row r="59" spans="1:14" s="6" customFormat="1" hidden="1">
      <c r="A59" s="43">
        <v>3</v>
      </c>
      <c r="B59" s="44">
        <v>4</v>
      </c>
      <c r="C59" s="44">
        <v>3</v>
      </c>
      <c r="D59" s="55" t="s">
        <v>46</v>
      </c>
      <c r="E59" s="50">
        <v>500000</v>
      </c>
      <c r="F59" s="50">
        <v>-500000</v>
      </c>
      <c r="G59" s="112">
        <f t="shared" si="7"/>
        <v>0</v>
      </c>
      <c r="H59" s="46">
        <f t="shared" si="1"/>
        <v>0</v>
      </c>
      <c r="I59" s="120"/>
      <c r="J59" s="117">
        <v>0</v>
      </c>
      <c r="K59" s="50">
        <f t="shared" si="8"/>
        <v>0</v>
      </c>
      <c r="L59" s="53">
        <v>0</v>
      </c>
      <c r="M59" s="46">
        <f t="shared" si="6"/>
        <v>0</v>
      </c>
      <c r="N59" s="48" t="e">
        <f t="shared" si="2"/>
        <v>#DIV/0!</v>
      </c>
    </row>
    <row r="60" spans="1:14" s="6" customFormat="1" hidden="1">
      <c r="A60" s="43"/>
      <c r="B60" s="44"/>
      <c r="C60" s="44"/>
      <c r="D60" s="92"/>
      <c r="E60" s="55"/>
      <c r="F60" s="55"/>
      <c r="G60" s="112"/>
      <c r="H60" s="46">
        <f t="shared" si="1"/>
        <v>0</v>
      </c>
      <c r="I60" s="120"/>
      <c r="J60" s="118"/>
      <c r="K60" s="50"/>
      <c r="L60" s="53"/>
      <c r="M60" s="46">
        <f t="shared" si="6"/>
        <v>0</v>
      </c>
      <c r="N60" s="48" t="e">
        <f t="shared" si="2"/>
        <v>#DIV/0!</v>
      </c>
    </row>
    <row r="61" spans="1:14" s="6" customFormat="1" hidden="1">
      <c r="A61" s="43">
        <v>3</v>
      </c>
      <c r="B61" s="44">
        <v>5</v>
      </c>
      <c r="C61" s="44">
        <v>3</v>
      </c>
      <c r="D61" s="92" t="s">
        <v>47</v>
      </c>
      <c r="E61" s="50">
        <v>35000000</v>
      </c>
      <c r="F61" s="50">
        <v>10404009</v>
      </c>
      <c r="G61" s="112">
        <f t="shared" si="7"/>
        <v>45404009</v>
      </c>
      <c r="H61" s="46">
        <f t="shared" si="1"/>
        <v>0</v>
      </c>
      <c r="I61" s="120"/>
      <c r="J61" s="117">
        <v>45373294.329999998</v>
      </c>
      <c r="K61" s="50">
        <f t="shared" si="8"/>
        <v>30714.670000001788</v>
      </c>
      <c r="L61" s="53">
        <v>37164152.329999998</v>
      </c>
      <c r="M61" s="46">
        <f t="shared" si="6"/>
        <v>8209142</v>
      </c>
      <c r="N61" s="48">
        <f t="shared" si="2"/>
        <v>0.99932352515391309</v>
      </c>
    </row>
    <row r="62" spans="1:14" s="6" customFormat="1" hidden="1">
      <c r="A62" s="43"/>
      <c r="B62" s="44"/>
      <c r="C62" s="44"/>
      <c r="D62" s="92"/>
      <c r="E62" s="55"/>
      <c r="F62" s="55"/>
      <c r="G62" s="112"/>
      <c r="H62" s="46">
        <f t="shared" si="1"/>
        <v>0</v>
      </c>
      <c r="I62" s="120"/>
      <c r="J62" s="118"/>
      <c r="K62" s="50"/>
      <c r="L62" s="53"/>
      <c r="M62" s="46">
        <f t="shared" si="6"/>
        <v>0</v>
      </c>
      <c r="N62" s="48" t="e">
        <f t="shared" si="2"/>
        <v>#DIV/0!</v>
      </c>
    </row>
    <row r="63" spans="1:14" s="6" customFormat="1" hidden="1">
      <c r="A63" s="43">
        <v>3</v>
      </c>
      <c r="B63" s="44">
        <v>6</v>
      </c>
      <c r="C63" s="44">
        <v>5</v>
      </c>
      <c r="D63" s="92" t="s">
        <v>48</v>
      </c>
      <c r="E63" s="50">
        <v>110000000</v>
      </c>
      <c r="F63" s="50">
        <v>-20162000</v>
      </c>
      <c r="G63" s="112">
        <f t="shared" si="7"/>
        <v>89838000</v>
      </c>
      <c r="H63" s="46">
        <f t="shared" si="1"/>
        <v>0</v>
      </c>
      <c r="I63" s="120"/>
      <c r="J63" s="119">
        <v>89837580.299999997</v>
      </c>
      <c r="K63" s="50">
        <f t="shared" si="8"/>
        <v>419.70000000298023</v>
      </c>
      <c r="L63" s="53">
        <v>72005684</v>
      </c>
      <c r="M63" s="46">
        <f t="shared" si="6"/>
        <v>17831896.299999997</v>
      </c>
      <c r="N63" s="48">
        <f t="shared" si="2"/>
        <v>0.99999532825753024</v>
      </c>
    </row>
    <row r="64" spans="1:14" s="6" customFormat="1" hidden="1">
      <c r="A64" s="43"/>
      <c r="B64" s="44"/>
      <c r="C64" s="44"/>
      <c r="D64" s="92"/>
      <c r="E64" s="55"/>
      <c r="F64" s="55"/>
      <c r="G64" s="112"/>
      <c r="H64" s="46">
        <f t="shared" si="1"/>
        <v>0</v>
      </c>
      <c r="I64" s="120"/>
      <c r="J64" s="118"/>
      <c r="K64" s="50"/>
      <c r="L64" s="53"/>
      <c r="M64" s="46">
        <f t="shared" si="6"/>
        <v>0</v>
      </c>
      <c r="N64" s="48" t="e">
        <f t="shared" si="2"/>
        <v>#DIV/0!</v>
      </c>
    </row>
    <row r="65" spans="1:16" s="6" customFormat="1" hidden="1">
      <c r="A65" s="43">
        <v>3</v>
      </c>
      <c r="B65" s="44">
        <v>9</v>
      </c>
      <c r="C65" s="44">
        <v>1</v>
      </c>
      <c r="D65" s="92" t="s">
        <v>49</v>
      </c>
      <c r="E65" s="50">
        <v>1000000</v>
      </c>
      <c r="F65" s="50">
        <v>-1000000</v>
      </c>
      <c r="G65" s="112">
        <f t="shared" si="7"/>
        <v>0</v>
      </c>
      <c r="H65" s="46">
        <f t="shared" si="1"/>
        <v>0</v>
      </c>
      <c r="I65" s="120"/>
      <c r="J65" s="117">
        <v>0</v>
      </c>
      <c r="K65" s="50">
        <f t="shared" si="8"/>
        <v>0</v>
      </c>
      <c r="L65" s="53">
        <v>0</v>
      </c>
      <c r="M65" s="46">
        <f t="shared" si="6"/>
        <v>0</v>
      </c>
      <c r="N65" s="48" t="e">
        <f t="shared" si="2"/>
        <v>#DIV/0!</v>
      </c>
    </row>
    <row r="66" spans="1:16" s="6" customFormat="1" hidden="1">
      <c r="A66" s="43">
        <v>3</v>
      </c>
      <c r="B66" s="44">
        <v>9</v>
      </c>
      <c r="C66" s="44">
        <v>6</v>
      </c>
      <c r="D66" s="92" t="s">
        <v>50</v>
      </c>
      <c r="E66" s="50">
        <v>12000000</v>
      </c>
      <c r="F66" s="50">
        <v>-3015717</v>
      </c>
      <c r="G66" s="112">
        <f t="shared" si="7"/>
        <v>8984283</v>
      </c>
      <c r="H66" s="46">
        <f t="shared" si="1"/>
        <v>0</v>
      </c>
      <c r="I66" s="120"/>
      <c r="J66" s="119">
        <v>8943642.5700000003</v>
      </c>
      <c r="K66" s="50">
        <f t="shared" si="8"/>
        <v>40640.429999999702</v>
      </c>
      <c r="L66" s="53">
        <v>8943642.5700000003</v>
      </c>
      <c r="M66" s="46">
        <f t="shared" si="6"/>
        <v>0</v>
      </c>
      <c r="N66" s="48">
        <f t="shared" si="2"/>
        <v>0.99547649712280883</v>
      </c>
    </row>
    <row r="67" spans="1:16" s="6" customFormat="1">
      <c r="A67" s="43">
        <v>3</v>
      </c>
      <c r="B67" s="44">
        <v>1</v>
      </c>
      <c r="C67" s="44"/>
      <c r="D67" s="95" t="s">
        <v>52</v>
      </c>
      <c r="E67" s="58">
        <v>20000000</v>
      </c>
      <c r="F67" s="58">
        <v>-218836</v>
      </c>
      <c r="G67" s="115">
        <f>E67+F67</f>
        <v>19781164</v>
      </c>
      <c r="H67" s="46">
        <f>I67-J67</f>
        <v>2500000</v>
      </c>
      <c r="I67" s="120">
        <v>10772108</v>
      </c>
      <c r="J67" s="121">
        <v>8272108</v>
      </c>
      <c r="K67" s="58">
        <f>G67-J67-H67</f>
        <v>9009056</v>
      </c>
      <c r="L67" s="46">
        <v>6909108</v>
      </c>
      <c r="M67" s="46">
        <f t="shared" si="6"/>
        <v>1363000</v>
      </c>
      <c r="N67" s="48">
        <f t="shared" si="2"/>
        <v>0.41818105345064627</v>
      </c>
      <c r="O67" s="127">
        <v>10772108</v>
      </c>
    </row>
    <row r="68" spans="1:16" s="6" customFormat="1">
      <c r="A68" s="43"/>
      <c r="B68" s="44"/>
      <c r="C68" s="44"/>
      <c r="D68" s="96"/>
      <c r="E68" s="58"/>
      <c r="F68" s="58"/>
      <c r="G68" s="115"/>
      <c r="H68" s="46"/>
      <c r="I68" s="120"/>
      <c r="J68" s="122"/>
      <c r="K68" s="58"/>
      <c r="L68" s="46"/>
      <c r="M68" s="46"/>
      <c r="N68" s="48"/>
    </row>
    <row r="69" spans="1:16" s="6" customFormat="1">
      <c r="A69" s="43">
        <v>4</v>
      </c>
      <c r="B69" s="44"/>
      <c r="C69" s="44"/>
      <c r="D69" s="95" t="s">
        <v>85</v>
      </c>
      <c r="E69" s="58">
        <v>400000</v>
      </c>
      <c r="F69" s="58">
        <v>815000</v>
      </c>
      <c r="G69" s="115">
        <f>E69+F69</f>
        <v>1215000</v>
      </c>
      <c r="H69" s="46">
        <f>I69-J69</f>
        <v>0</v>
      </c>
      <c r="I69" s="120">
        <v>725978</v>
      </c>
      <c r="J69" s="122">
        <v>725978</v>
      </c>
      <c r="K69" s="58">
        <f>G69-J69</f>
        <v>489022</v>
      </c>
      <c r="L69" s="46">
        <v>677228</v>
      </c>
      <c r="M69" s="46">
        <f t="shared" ref="M69" si="9">J69-L69</f>
        <v>48750</v>
      </c>
      <c r="N69" s="48">
        <f t="shared" si="2"/>
        <v>0.59751275720164609</v>
      </c>
    </row>
    <row r="70" spans="1:16" s="6" customFormat="1">
      <c r="A70" s="43"/>
      <c r="B70" s="44"/>
      <c r="C70" s="44"/>
      <c r="D70" s="96"/>
      <c r="E70" s="58"/>
      <c r="F70" s="58"/>
      <c r="G70" s="115"/>
      <c r="H70" s="46"/>
      <c r="I70" s="120"/>
      <c r="J70" s="122"/>
      <c r="K70" s="58"/>
      <c r="L70" s="46"/>
      <c r="M70" s="46"/>
      <c r="N70" s="48"/>
    </row>
    <row r="71" spans="1:16" s="6" customFormat="1">
      <c r="A71" s="43">
        <v>6</v>
      </c>
      <c r="B71" s="44"/>
      <c r="C71" s="44"/>
      <c r="D71" s="95" t="s">
        <v>86</v>
      </c>
      <c r="E71" s="58">
        <v>104263741</v>
      </c>
      <c r="F71" s="58">
        <v>53571573</v>
      </c>
      <c r="G71" s="115">
        <f>E71+F71</f>
        <v>157835314</v>
      </c>
      <c r="H71" s="46">
        <f>I71-J71</f>
        <v>17863877.11999999</v>
      </c>
      <c r="I71" s="120">
        <v>136159640.84999999</v>
      </c>
      <c r="J71" s="122">
        <v>118295763.73</v>
      </c>
      <c r="K71" s="58">
        <f>G71-J71-H71</f>
        <v>21675673.150000006</v>
      </c>
      <c r="L71" s="46">
        <v>88537387.079999998</v>
      </c>
      <c r="M71" s="46">
        <f>J71-L71</f>
        <v>29758376.650000006</v>
      </c>
      <c r="N71" s="48">
        <f t="shared" si="2"/>
        <v>0.74948856964924848</v>
      </c>
      <c r="O71" s="127">
        <v>136159640.84999999</v>
      </c>
    </row>
    <row r="72" spans="1:16" s="6" customFormat="1">
      <c r="A72" s="43"/>
      <c r="B72" s="44"/>
      <c r="C72" s="44"/>
      <c r="D72" s="95"/>
      <c r="E72" s="58"/>
      <c r="F72" s="58"/>
      <c r="G72" s="115"/>
      <c r="H72" s="46"/>
      <c r="I72" s="120"/>
      <c r="J72" s="122"/>
      <c r="K72" s="58"/>
      <c r="L72" s="46"/>
      <c r="M72" s="46"/>
      <c r="N72" s="48"/>
    </row>
    <row r="73" spans="1:16" s="6" customFormat="1">
      <c r="A73" s="43">
        <v>7</v>
      </c>
      <c r="B73" s="44"/>
      <c r="C73" s="44"/>
      <c r="D73" s="95" t="s">
        <v>112</v>
      </c>
      <c r="E73" s="58">
        <v>10000000</v>
      </c>
      <c r="F73" s="58">
        <v>0</v>
      </c>
      <c r="G73" s="115">
        <f>E73+F73</f>
        <v>10000000</v>
      </c>
      <c r="H73" s="46">
        <f>I73-J73</f>
        <v>0</v>
      </c>
      <c r="I73" s="120">
        <v>1705000</v>
      </c>
      <c r="J73" s="122">
        <v>1705000</v>
      </c>
      <c r="K73" s="58">
        <f>G73-J73</f>
        <v>8295000</v>
      </c>
      <c r="L73" s="46">
        <v>1705000</v>
      </c>
      <c r="M73" s="46">
        <f>J73-L73</f>
        <v>0</v>
      </c>
      <c r="N73" s="48">
        <f>SUM(J73/G73)</f>
        <v>0.17050000000000001</v>
      </c>
    </row>
    <row r="74" spans="1:16" s="6" customFormat="1">
      <c r="A74" s="43"/>
      <c r="B74" s="44"/>
      <c r="C74" s="44"/>
      <c r="D74" s="95"/>
      <c r="E74" s="58"/>
      <c r="F74" s="58"/>
      <c r="G74" s="115"/>
      <c r="H74" s="46"/>
      <c r="I74" s="120"/>
      <c r="J74" s="122"/>
      <c r="K74" s="58"/>
      <c r="L74" s="46"/>
      <c r="M74" s="46"/>
      <c r="N74" s="48"/>
    </row>
    <row r="75" spans="1:16" s="6" customFormat="1">
      <c r="A75" s="43" t="s">
        <v>123</v>
      </c>
      <c r="B75" s="44"/>
      <c r="C75" s="44"/>
      <c r="D75" s="97" t="s">
        <v>124</v>
      </c>
      <c r="E75" s="58">
        <v>55000000</v>
      </c>
      <c r="F75" s="58">
        <v>-55000000</v>
      </c>
      <c r="G75" s="115">
        <f>E75+F75</f>
        <v>0</v>
      </c>
      <c r="H75" s="46">
        <f>I75-J75</f>
        <v>0</v>
      </c>
      <c r="I75" s="120">
        <v>0</v>
      </c>
      <c r="J75" s="122">
        <v>0</v>
      </c>
      <c r="K75" s="58">
        <f>G75-J75</f>
        <v>0</v>
      </c>
      <c r="L75" s="46">
        <v>0</v>
      </c>
      <c r="M75" s="46">
        <f t="shared" ref="M75:M77" si="10">J75-L75</f>
        <v>0</v>
      </c>
      <c r="N75" s="48">
        <v>0</v>
      </c>
    </row>
    <row r="76" spans="1:16" s="6" customFormat="1">
      <c r="A76" s="43"/>
      <c r="B76" s="44"/>
      <c r="C76" s="44"/>
      <c r="D76" s="97"/>
      <c r="E76" s="58"/>
      <c r="F76" s="58"/>
      <c r="G76" s="115"/>
      <c r="H76" s="46"/>
      <c r="I76" s="120"/>
      <c r="J76" s="122"/>
      <c r="K76" s="58"/>
      <c r="L76" s="46"/>
      <c r="M76" s="46"/>
      <c r="N76" s="48"/>
    </row>
    <row r="77" spans="1:16" s="6" customFormat="1">
      <c r="A77" s="99" t="s">
        <v>123</v>
      </c>
      <c r="B77" s="56"/>
      <c r="C77" s="56"/>
      <c r="D77" s="98" t="s">
        <v>124</v>
      </c>
      <c r="E77" s="46">
        <v>0</v>
      </c>
      <c r="F77" s="46">
        <v>55000000</v>
      </c>
      <c r="G77" s="113">
        <f>E77+F77</f>
        <v>55000000</v>
      </c>
      <c r="H77" s="46">
        <f>I77-J77</f>
        <v>0</v>
      </c>
      <c r="I77" s="120">
        <v>25440041.559999999</v>
      </c>
      <c r="J77" s="120">
        <v>25440041.559999999</v>
      </c>
      <c r="K77" s="46">
        <f>G77-J77</f>
        <v>29559958.440000001</v>
      </c>
      <c r="L77" s="46">
        <v>21704128.079999998</v>
      </c>
      <c r="M77" s="46">
        <f t="shared" si="10"/>
        <v>3735913.4800000004</v>
      </c>
      <c r="N77" s="48">
        <f t="shared" si="2"/>
        <v>0.46254621018181818</v>
      </c>
    </row>
    <row r="78" spans="1:16" s="6" customFormat="1" ht="15" customHeight="1" thickBot="1">
      <c r="A78" s="61"/>
      <c r="B78" s="23"/>
      <c r="C78" s="23"/>
      <c r="D78" s="97"/>
      <c r="E78" s="61"/>
      <c r="F78" s="61"/>
      <c r="G78" s="123"/>
      <c r="H78" s="126"/>
      <c r="I78" s="124"/>
      <c r="J78" s="124"/>
      <c r="K78" s="61"/>
      <c r="L78" s="62"/>
      <c r="M78" s="62"/>
      <c r="N78" s="48"/>
    </row>
    <row r="79" spans="1:16" s="6" customFormat="1" ht="42.75" customHeight="1" thickBot="1">
      <c r="A79" s="100"/>
      <c r="B79" s="101"/>
      <c r="C79" s="102"/>
      <c r="D79" s="103" t="s">
        <v>51</v>
      </c>
      <c r="E79" s="105">
        <f>E24+E45+E67+E69+E71+E73+E75+E77</f>
        <v>337758137</v>
      </c>
      <c r="F79" s="105">
        <f>F24+F45+F67+F69+F71+G80+F75+F77</f>
        <v>0</v>
      </c>
      <c r="G79" s="105">
        <f t="shared" ref="G79:L79" si="11">G24+G45+G67+G69+G71+G73+G75+G77</f>
        <v>337758137</v>
      </c>
      <c r="H79" s="125">
        <f t="shared" si="11"/>
        <v>30186045.389999986</v>
      </c>
      <c r="I79" s="105">
        <f t="shared" si="11"/>
        <v>228166766.75</v>
      </c>
      <c r="J79" s="105">
        <f t="shared" si="11"/>
        <v>197980721.36000001</v>
      </c>
      <c r="K79" s="106">
        <f t="shared" si="11"/>
        <v>109591370.25</v>
      </c>
      <c r="L79" s="105">
        <f t="shared" si="11"/>
        <v>160354585.51999998</v>
      </c>
      <c r="M79" s="105">
        <f>M24+M45+M67+M69+M71+M73+M77</f>
        <v>37626135.840000004</v>
      </c>
      <c r="N79" s="107">
        <f>SUM(J79/G79)</f>
        <v>0.58616121914481079</v>
      </c>
    </row>
    <row r="80" spans="1:16" s="6" customFormat="1">
      <c r="P80" s="59"/>
    </row>
    <row r="81" spans="5:20">
      <c r="E81" s="5"/>
      <c r="K81" s="5"/>
      <c r="M81" s="8"/>
      <c r="N81" t="s">
        <v>2</v>
      </c>
      <c r="P81" s="79"/>
    </row>
    <row r="82" spans="5:20" ht="18.75">
      <c r="G82" s="23"/>
      <c r="H82" s="23"/>
      <c r="I82" s="23"/>
      <c r="J82" s="24"/>
      <c r="K82" s="24"/>
      <c r="L82" s="25"/>
      <c r="M82" s="25"/>
      <c r="N82" s="25"/>
      <c r="O82" s="25"/>
      <c r="P82" s="80"/>
      <c r="Q82" s="25"/>
      <c r="R82" s="16"/>
      <c r="S82" s="16"/>
      <c r="T82" s="16"/>
    </row>
    <row r="83" spans="5:20">
      <c r="M83" s="8"/>
      <c r="Q83" s="5"/>
    </row>
    <row r="84" spans="5:20">
      <c r="G84" s="81"/>
      <c r="H84" s="81"/>
      <c r="I84" s="81"/>
      <c r="J84" s="81"/>
      <c r="K84" s="59"/>
      <c r="M84" s="8"/>
    </row>
    <row r="85" spans="5:20">
      <c r="G85" s="59"/>
      <c r="H85" s="59"/>
      <c r="I85" s="59"/>
      <c r="J85" s="81"/>
      <c r="K85" s="79"/>
      <c r="M85" s="8"/>
      <c r="P85" s="5"/>
    </row>
    <row r="86" spans="5:20">
      <c r="G86" s="79"/>
      <c r="H86" s="79"/>
      <c r="I86" s="79"/>
      <c r="J86" s="148"/>
      <c r="K86" s="148"/>
      <c r="M86" s="8"/>
    </row>
    <row r="87" spans="5:20">
      <c r="G87" s="82"/>
      <c r="H87" s="82"/>
      <c r="I87" s="82"/>
      <c r="J87" s="81"/>
      <c r="K87" s="82"/>
      <c r="M87" s="77"/>
    </row>
    <row r="88" spans="5:20">
      <c r="K88" s="5"/>
    </row>
    <row r="89" spans="5:20">
      <c r="K89" s="5"/>
    </row>
    <row r="90" spans="5:20">
      <c r="K90" s="5"/>
      <c r="M90" s="8"/>
    </row>
    <row r="91" spans="5:20">
      <c r="K91" s="5"/>
      <c r="M91" s="8"/>
    </row>
    <row r="92" spans="5:20">
      <c r="M92" s="8"/>
    </row>
  </sheetData>
  <mergeCells count="5">
    <mergeCell ref="A1:N1"/>
    <mergeCell ref="A3:N3"/>
    <mergeCell ref="A5:N5"/>
    <mergeCell ref="J86:K86"/>
    <mergeCell ref="A7:N7"/>
  </mergeCells>
  <pageMargins left="0.17" right="0.15748031496062992" top="0.82677165354330717" bottom="0.74803149606299213" header="0.31496062992125984" footer="0.31496062992125984"/>
  <pageSetup scale="95" orientation="landscape" r:id="rId1"/>
  <headerFooter>
    <oddFooter>&amp;CPreparado por: Ana Ma. De Los Santos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R92"/>
  <sheetViews>
    <sheetView workbookViewId="0">
      <selection activeCell="N68" sqref="N68"/>
    </sheetView>
  </sheetViews>
  <sheetFormatPr baseColWidth="10" defaultRowHeight="15"/>
  <cols>
    <col min="1" max="1" width="7.140625" customWidth="1"/>
    <col min="2" max="2" width="3.140625" hidden="1" customWidth="1"/>
    <col min="3" max="3" width="3.85546875" hidden="1" customWidth="1"/>
    <col min="4" max="4" width="17.28515625" customWidth="1"/>
    <col min="5" max="5" width="14.5703125" customWidth="1"/>
    <col min="6" max="6" width="13.7109375" customWidth="1"/>
    <col min="7" max="7" width="14.5703125" customWidth="1"/>
    <col min="8" max="8" width="14.85546875" customWidth="1"/>
    <col min="9" max="9" width="13.140625" customWidth="1"/>
    <col min="10" max="10" width="15" customWidth="1"/>
    <col min="11" max="11" width="12.5703125" customWidth="1"/>
    <col min="12" max="12" width="11.42578125" customWidth="1"/>
    <col min="14" max="14" width="13.42578125" bestFit="1" customWidth="1"/>
  </cols>
  <sheetData>
    <row r="1" spans="1:12" ht="18.75">
      <c r="A1" s="145" t="s">
        <v>1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</row>
    <row r="2" spans="1:12" ht="18.75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2" ht="18.75">
      <c r="A3" s="146" t="s">
        <v>122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</row>
    <row r="4" spans="1:12" ht="18.75">
      <c r="A4" s="23"/>
      <c r="B4" s="24"/>
      <c r="C4" s="24"/>
      <c r="D4" s="25"/>
      <c r="E4" s="25"/>
      <c r="F4" s="25"/>
      <c r="G4" s="25"/>
      <c r="H4" s="25"/>
      <c r="I4" s="25" t="s">
        <v>2</v>
      </c>
      <c r="J4" s="16"/>
      <c r="K4" s="16"/>
      <c r="L4" s="16"/>
    </row>
    <row r="5" spans="1:12" ht="15.75">
      <c r="A5" s="147" t="s">
        <v>121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</row>
    <row r="6" spans="1:12" ht="17.25" customHeight="1" thickBot="1">
      <c r="A6" s="23"/>
      <c r="B6" s="24"/>
      <c r="C6" s="24"/>
      <c r="D6" s="24"/>
      <c r="E6" s="16" t="s">
        <v>3</v>
      </c>
      <c r="F6" s="16"/>
      <c r="G6" s="16"/>
      <c r="H6" s="16"/>
      <c r="I6" s="16"/>
      <c r="J6" s="16"/>
      <c r="K6" s="16"/>
      <c r="L6" s="16"/>
    </row>
    <row r="7" spans="1:12" s="6" customFormat="1" ht="57.75" customHeight="1" thickBot="1">
      <c r="A7" s="108" t="s">
        <v>4</v>
      </c>
      <c r="B7" s="104" t="s">
        <v>5</v>
      </c>
      <c r="C7" s="104" t="s">
        <v>6</v>
      </c>
      <c r="D7" s="108" t="s">
        <v>7</v>
      </c>
      <c r="E7" s="108" t="s">
        <v>125</v>
      </c>
      <c r="F7" s="108" t="s">
        <v>126</v>
      </c>
      <c r="G7" s="108" t="s">
        <v>127</v>
      </c>
      <c r="H7" s="108" t="s">
        <v>128</v>
      </c>
      <c r="I7" s="108" t="s">
        <v>129</v>
      </c>
      <c r="J7" s="108" t="s">
        <v>130</v>
      </c>
      <c r="K7" s="108" t="s">
        <v>131</v>
      </c>
      <c r="L7" s="108" t="s">
        <v>132</v>
      </c>
    </row>
    <row r="8" spans="1:12" hidden="1">
      <c r="A8" s="30">
        <v>1</v>
      </c>
      <c r="B8" s="31">
        <v>1</v>
      </c>
      <c r="C8" s="31">
        <v>1</v>
      </c>
      <c r="D8" s="32" t="s">
        <v>9</v>
      </c>
      <c r="E8" s="33">
        <v>398460278</v>
      </c>
      <c r="F8" s="34">
        <v>12375913</v>
      </c>
      <c r="G8" s="33">
        <v>410836191</v>
      </c>
      <c r="H8" s="34">
        <v>407440328.19999999</v>
      </c>
      <c r="I8" s="33">
        <f>SUM(G8-H8)</f>
        <v>3395862.8000000119</v>
      </c>
      <c r="J8" s="34">
        <v>407391891.86000001</v>
      </c>
      <c r="K8" s="35">
        <v>48436.34</v>
      </c>
      <c r="L8" s="36"/>
    </row>
    <row r="9" spans="1:12" hidden="1">
      <c r="A9" s="30">
        <v>1</v>
      </c>
      <c r="B9" s="31">
        <v>1</v>
      </c>
      <c r="C9" s="31">
        <v>2</v>
      </c>
      <c r="D9" s="32" t="s">
        <v>10</v>
      </c>
      <c r="E9" s="37">
        <v>324000</v>
      </c>
      <c r="F9" s="38"/>
      <c r="G9" s="37">
        <v>324000</v>
      </c>
      <c r="H9" s="38">
        <v>245640</v>
      </c>
      <c r="I9" s="33">
        <f t="shared" ref="I9:I21" si="0">SUM(G9-H9)</f>
        <v>78360</v>
      </c>
      <c r="J9" s="38">
        <v>245640</v>
      </c>
      <c r="K9" s="35">
        <v>0</v>
      </c>
      <c r="L9" s="36"/>
    </row>
    <row r="10" spans="1:12" hidden="1">
      <c r="A10" s="30">
        <v>1</v>
      </c>
      <c r="B10" s="31">
        <v>2</v>
      </c>
      <c r="C10" s="31">
        <v>1</v>
      </c>
      <c r="D10" s="32" t="s">
        <v>11</v>
      </c>
      <c r="E10" s="37">
        <v>36417360</v>
      </c>
      <c r="F10" s="38">
        <v>122340</v>
      </c>
      <c r="G10" s="37">
        <v>36539700</v>
      </c>
      <c r="H10" s="38">
        <v>35803507.259999998</v>
      </c>
      <c r="I10" s="33">
        <f t="shared" si="0"/>
        <v>736192.74000000209</v>
      </c>
      <c r="J10" s="38">
        <v>35782432.579999998</v>
      </c>
      <c r="K10" s="35">
        <v>21074.68</v>
      </c>
      <c r="L10" s="36"/>
    </row>
    <row r="11" spans="1:12" hidden="1">
      <c r="A11" s="30">
        <v>1</v>
      </c>
      <c r="B11" s="31">
        <v>3</v>
      </c>
      <c r="C11" s="31">
        <v>3</v>
      </c>
      <c r="D11" s="32" t="s">
        <v>12</v>
      </c>
      <c r="E11" s="37">
        <v>0</v>
      </c>
      <c r="F11" s="38">
        <v>3183570</v>
      </c>
      <c r="G11" s="37">
        <v>3183570</v>
      </c>
      <c r="H11" s="38">
        <v>1060000</v>
      </c>
      <c r="I11" s="33">
        <f t="shared" si="0"/>
        <v>2123570</v>
      </c>
      <c r="J11" s="38">
        <v>0</v>
      </c>
      <c r="K11" s="35">
        <v>1060000</v>
      </c>
      <c r="L11" s="36"/>
    </row>
    <row r="12" spans="1:12" hidden="1">
      <c r="A12" s="30">
        <v>1</v>
      </c>
      <c r="B12" s="31">
        <v>3</v>
      </c>
      <c r="C12" s="31">
        <v>5</v>
      </c>
      <c r="D12" s="32" t="s">
        <v>13</v>
      </c>
      <c r="E12" s="37">
        <v>0</v>
      </c>
      <c r="F12" s="38">
        <v>3100000</v>
      </c>
      <c r="G12" s="37">
        <v>3100000</v>
      </c>
      <c r="H12" s="38">
        <v>3640800</v>
      </c>
      <c r="I12" s="33">
        <f t="shared" si="0"/>
        <v>-540800</v>
      </c>
      <c r="J12" s="38">
        <v>3640800</v>
      </c>
      <c r="K12" s="35">
        <v>0</v>
      </c>
      <c r="L12" s="36"/>
    </row>
    <row r="13" spans="1:12" hidden="1">
      <c r="A13" s="30">
        <v>1</v>
      </c>
      <c r="B13" s="31">
        <v>3</v>
      </c>
      <c r="C13" s="31">
        <v>7</v>
      </c>
      <c r="D13" s="32" t="s">
        <v>14</v>
      </c>
      <c r="E13" s="39">
        <v>16285416</v>
      </c>
      <c r="F13" s="40"/>
      <c r="G13" s="37">
        <v>16285416</v>
      </c>
      <c r="H13" s="40">
        <v>16287694</v>
      </c>
      <c r="I13" s="33">
        <f t="shared" si="0"/>
        <v>-2278</v>
      </c>
      <c r="J13" s="40">
        <v>16287694</v>
      </c>
      <c r="K13" s="35">
        <v>0</v>
      </c>
      <c r="L13" s="36"/>
    </row>
    <row r="14" spans="1:12" hidden="1">
      <c r="A14" s="30">
        <v>1</v>
      </c>
      <c r="B14" s="31">
        <v>3</v>
      </c>
      <c r="C14" s="31">
        <v>8</v>
      </c>
      <c r="D14" s="32" t="s">
        <v>15</v>
      </c>
      <c r="E14" s="39">
        <v>7200000</v>
      </c>
      <c r="F14" s="40">
        <v>-5504929</v>
      </c>
      <c r="G14" s="37">
        <v>1695071</v>
      </c>
      <c r="H14" s="40">
        <v>0</v>
      </c>
      <c r="I14" s="33">
        <f t="shared" si="0"/>
        <v>1695071</v>
      </c>
      <c r="J14" s="40">
        <v>0</v>
      </c>
      <c r="K14" s="35">
        <v>0</v>
      </c>
      <c r="L14" s="36"/>
    </row>
    <row r="15" spans="1:12" hidden="1">
      <c r="A15" s="30">
        <v>1</v>
      </c>
      <c r="B15" s="31">
        <v>4</v>
      </c>
      <c r="C15" s="31">
        <v>1</v>
      </c>
      <c r="D15" s="32" t="s">
        <v>16</v>
      </c>
      <c r="E15" s="39">
        <v>0</v>
      </c>
      <c r="F15" s="40">
        <v>3000000</v>
      </c>
      <c r="G15" s="37">
        <v>3000000</v>
      </c>
      <c r="H15" s="40">
        <v>2996000</v>
      </c>
      <c r="I15" s="33">
        <f t="shared" si="0"/>
        <v>4000</v>
      </c>
      <c r="J15" s="40">
        <v>0</v>
      </c>
      <c r="K15" s="35">
        <v>2996000</v>
      </c>
      <c r="L15" s="36"/>
    </row>
    <row r="16" spans="1:12" hidden="1">
      <c r="A16" s="30">
        <v>1</v>
      </c>
      <c r="B16" s="31">
        <v>8</v>
      </c>
      <c r="C16" s="31">
        <v>1</v>
      </c>
      <c r="D16" s="32" t="s">
        <v>17</v>
      </c>
      <c r="E16" s="37">
        <v>40000000</v>
      </c>
      <c r="F16" s="38"/>
      <c r="G16" s="37">
        <v>40000000</v>
      </c>
      <c r="H16" s="38">
        <v>37920440.020000003</v>
      </c>
      <c r="I16" s="33">
        <f t="shared" si="0"/>
        <v>2079559.9799999967</v>
      </c>
      <c r="J16" s="38">
        <v>37920440.020000003</v>
      </c>
      <c r="K16" s="35">
        <v>0</v>
      </c>
      <c r="L16" s="36"/>
    </row>
    <row r="17" spans="1:12" hidden="1">
      <c r="A17" s="30">
        <v>1</v>
      </c>
      <c r="B17" s="31">
        <v>8</v>
      </c>
      <c r="C17" s="31">
        <v>3</v>
      </c>
      <c r="D17" s="32" t="s">
        <v>18</v>
      </c>
      <c r="E17" s="37">
        <v>3000000</v>
      </c>
      <c r="F17" s="38">
        <v>1500000</v>
      </c>
      <c r="G17" s="37">
        <v>4500000</v>
      </c>
      <c r="H17" s="38">
        <v>4429132.97</v>
      </c>
      <c r="I17" s="33">
        <f t="shared" si="0"/>
        <v>70867.030000000261</v>
      </c>
      <c r="J17" s="38">
        <v>4429132.97</v>
      </c>
      <c r="K17" s="35">
        <v>0</v>
      </c>
      <c r="L17" s="36"/>
    </row>
    <row r="18" spans="1:12" hidden="1">
      <c r="A18" s="30">
        <v>1</v>
      </c>
      <c r="B18" s="31">
        <v>8</v>
      </c>
      <c r="C18" s="31">
        <v>4</v>
      </c>
      <c r="D18" s="32" t="s">
        <v>19</v>
      </c>
      <c r="E18" s="37">
        <v>800004</v>
      </c>
      <c r="F18" s="38"/>
      <c r="G18" s="37">
        <v>800004</v>
      </c>
      <c r="H18" s="38">
        <v>178917.39</v>
      </c>
      <c r="I18" s="33">
        <f t="shared" si="0"/>
        <v>621086.61</v>
      </c>
      <c r="J18" s="38">
        <v>178917.39</v>
      </c>
      <c r="K18" s="35">
        <v>0</v>
      </c>
      <c r="L18" s="36"/>
    </row>
    <row r="19" spans="1:12" hidden="1">
      <c r="A19" s="30">
        <v>1</v>
      </c>
      <c r="B19" s="31">
        <v>9</v>
      </c>
      <c r="C19" s="31">
        <v>1</v>
      </c>
      <c r="D19" s="32" t="s">
        <v>20</v>
      </c>
      <c r="E19" s="41">
        <v>32000000</v>
      </c>
      <c r="F19" s="42">
        <v>495923</v>
      </c>
      <c r="G19" s="37">
        <v>32495923</v>
      </c>
      <c r="H19" s="42">
        <v>31428879.079999998</v>
      </c>
      <c r="I19" s="33">
        <f t="shared" si="0"/>
        <v>1067043.9200000018</v>
      </c>
      <c r="J19" s="42">
        <v>31428879.079999998</v>
      </c>
      <c r="K19" s="35">
        <v>0</v>
      </c>
      <c r="L19" s="36"/>
    </row>
    <row r="20" spans="1:12" hidden="1">
      <c r="A20" s="30">
        <v>1</v>
      </c>
      <c r="B20" s="31">
        <v>9</v>
      </c>
      <c r="C20" s="31">
        <v>2</v>
      </c>
      <c r="D20" s="32" t="s">
        <v>21</v>
      </c>
      <c r="E20" s="41">
        <v>32634400</v>
      </c>
      <c r="F20" s="42"/>
      <c r="G20" s="37">
        <v>32634400</v>
      </c>
      <c r="H20" s="42">
        <v>31482825.82</v>
      </c>
      <c r="I20" s="33">
        <f t="shared" si="0"/>
        <v>1151574.1799999997</v>
      </c>
      <c r="J20" s="42">
        <v>31482825.82</v>
      </c>
      <c r="K20" s="35">
        <v>0</v>
      </c>
      <c r="L20" s="36"/>
    </row>
    <row r="21" spans="1:12" hidden="1">
      <c r="A21" s="30">
        <v>1</v>
      </c>
      <c r="B21" s="31">
        <v>9</v>
      </c>
      <c r="C21" s="31">
        <v>3</v>
      </c>
      <c r="D21" s="32" t="s">
        <v>22</v>
      </c>
      <c r="E21" s="41">
        <v>5220000</v>
      </c>
      <c r="F21" s="42"/>
      <c r="G21" s="37">
        <v>5220000</v>
      </c>
      <c r="H21" s="42">
        <v>5188391.09</v>
      </c>
      <c r="I21" s="33">
        <f t="shared" si="0"/>
        <v>31608.910000000149</v>
      </c>
      <c r="J21" s="42">
        <v>5188391.09</v>
      </c>
      <c r="K21" s="35">
        <v>0</v>
      </c>
      <c r="L21" s="36"/>
    </row>
    <row r="22" spans="1:12" s="6" customFormat="1" ht="21.75" customHeight="1">
      <c r="A22" s="43">
        <v>1</v>
      </c>
      <c r="B22" s="44">
        <v>1</v>
      </c>
      <c r="C22" s="44"/>
      <c r="D22" s="91" t="s">
        <v>8</v>
      </c>
      <c r="E22" s="90">
        <v>727999636</v>
      </c>
      <c r="F22" s="90">
        <v>1879594</v>
      </c>
      <c r="G22" s="90">
        <f>E22+F22</f>
        <v>729879230</v>
      </c>
      <c r="H22" s="90">
        <v>727261958.21000004</v>
      </c>
      <c r="I22" s="90">
        <f>G22-H22</f>
        <v>2617271.7899999619</v>
      </c>
      <c r="J22" s="90">
        <v>710851625.85000002</v>
      </c>
      <c r="K22" s="90">
        <f>H22-J22</f>
        <v>16410332.360000014</v>
      </c>
      <c r="L22" s="89">
        <f>SUM(H22/G22)</f>
        <v>0.99641410293316612</v>
      </c>
    </row>
    <row r="23" spans="1:12" s="6" customFormat="1" hidden="1">
      <c r="A23" s="43">
        <v>2</v>
      </c>
      <c r="B23" s="44">
        <v>1</v>
      </c>
      <c r="C23" s="44">
        <v>1</v>
      </c>
      <c r="D23" s="92" t="s">
        <v>24</v>
      </c>
      <c r="E23" s="50">
        <v>765600</v>
      </c>
      <c r="F23" s="50">
        <v>-638000</v>
      </c>
      <c r="G23" s="50">
        <v>127600</v>
      </c>
      <c r="H23" s="50">
        <v>127600</v>
      </c>
      <c r="I23" s="50">
        <v>0</v>
      </c>
      <c r="J23" s="53">
        <v>127600</v>
      </c>
      <c r="K23" s="53">
        <v>0</v>
      </c>
      <c r="L23" s="48">
        <f t="shared" ref="L23:L77" si="1">SUM(H23/G23)</f>
        <v>1</v>
      </c>
    </row>
    <row r="24" spans="1:12" s="6" customFormat="1" hidden="1">
      <c r="A24" s="43">
        <v>2</v>
      </c>
      <c r="B24" s="44">
        <v>1</v>
      </c>
      <c r="C24" s="44">
        <v>3</v>
      </c>
      <c r="D24" s="92" t="s">
        <v>25</v>
      </c>
      <c r="E24" s="50">
        <v>11490000</v>
      </c>
      <c r="F24" s="50">
        <v>-973523</v>
      </c>
      <c r="G24" s="50">
        <v>10516477</v>
      </c>
      <c r="H24" s="50">
        <v>10516476.119999999</v>
      </c>
      <c r="I24" s="50">
        <v>0.88</v>
      </c>
      <c r="J24" s="53">
        <v>10516476.119999999</v>
      </c>
      <c r="K24" s="53">
        <v>0</v>
      </c>
      <c r="L24" s="48">
        <f t="shared" si="1"/>
        <v>0.9999999163217872</v>
      </c>
    </row>
    <row r="25" spans="1:12" s="6" customFormat="1" hidden="1">
      <c r="A25" s="43"/>
      <c r="B25" s="44"/>
      <c r="C25" s="44"/>
      <c r="D25" s="92"/>
      <c r="E25" s="50"/>
      <c r="F25" s="50"/>
      <c r="G25" s="50"/>
      <c r="H25" s="50"/>
      <c r="I25" s="50"/>
      <c r="J25" s="53"/>
      <c r="K25" s="53"/>
      <c r="L25" s="48" t="e">
        <f t="shared" si="1"/>
        <v>#DIV/0!</v>
      </c>
    </row>
    <row r="26" spans="1:12" s="6" customFormat="1" hidden="1">
      <c r="A26" s="43">
        <v>2</v>
      </c>
      <c r="B26" s="44">
        <v>2</v>
      </c>
      <c r="C26" s="44">
        <v>1</v>
      </c>
      <c r="D26" s="92" t="s">
        <v>26</v>
      </c>
      <c r="E26" s="50">
        <v>14400000</v>
      </c>
      <c r="F26" s="50">
        <v>1468929</v>
      </c>
      <c r="G26" s="50">
        <v>15868929</v>
      </c>
      <c r="H26" s="50">
        <v>15563890.67</v>
      </c>
      <c r="I26" s="50">
        <v>305038.33</v>
      </c>
      <c r="J26" s="53">
        <v>15485231.390000001</v>
      </c>
      <c r="K26" s="53">
        <v>81659.28</v>
      </c>
      <c r="L26" s="48">
        <f t="shared" si="1"/>
        <v>0.98077763597026613</v>
      </c>
    </row>
    <row r="27" spans="1:12" s="6" customFormat="1" hidden="1">
      <c r="A27" s="43">
        <v>2</v>
      </c>
      <c r="B27" s="44">
        <v>2</v>
      </c>
      <c r="C27" s="44">
        <v>2</v>
      </c>
      <c r="D27" s="92" t="s">
        <v>27</v>
      </c>
      <c r="E27" s="50">
        <v>300000</v>
      </c>
      <c r="F27" s="50"/>
      <c r="G27" s="50">
        <v>300000</v>
      </c>
      <c r="H27" s="50">
        <v>382409.01</v>
      </c>
      <c r="I27" s="50">
        <v>-82409.009999999995</v>
      </c>
      <c r="J27" s="50">
        <v>382409.01</v>
      </c>
      <c r="K27" s="53">
        <v>0</v>
      </c>
      <c r="L27" s="48">
        <f t="shared" si="1"/>
        <v>1.2746967</v>
      </c>
    </row>
    <row r="28" spans="1:12" s="6" customFormat="1" hidden="1">
      <c r="A28" s="43"/>
      <c r="B28" s="44"/>
      <c r="C28" s="44"/>
      <c r="D28" s="92"/>
      <c r="E28" s="50"/>
      <c r="F28" s="50"/>
      <c r="G28" s="50"/>
      <c r="H28" s="50"/>
      <c r="I28" s="50"/>
      <c r="J28" s="53"/>
      <c r="K28" s="53"/>
      <c r="L28" s="48" t="e">
        <f t="shared" si="1"/>
        <v>#DIV/0!</v>
      </c>
    </row>
    <row r="29" spans="1:12" s="6" customFormat="1" hidden="1">
      <c r="A29" s="43">
        <v>2</v>
      </c>
      <c r="B29" s="44">
        <v>3</v>
      </c>
      <c r="C29" s="44">
        <v>1</v>
      </c>
      <c r="D29" s="92" t="s">
        <v>28</v>
      </c>
      <c r="E29" s="50">
        <v>4500000</v>
      </c>
      <c r="F29" s="50">
        <v>-4245000</v>
      </c>
      <c r="G29" s="50">
        <v>255000</v>
      </c>
      <c r="H29" s="50">
        <v>248733.31</v>
      </c>
      <c r="I29" s="50">
        <v>6266.69</v>
      </c>
      <c r="J29" s="53">
        <v>248733.31</v>
      </c>
      <c r="K29" s="53">
        <v>0</v>
      </c>
      <c r="L29" s="48">
        <f t="shared" si="1"/>
        <v>0.97542474509803923</v>
      </c>
    </row>
    <row r="30" spans="1:12" s="6" customFormat="1" hidden="1">
      <c r="A30" s="43">
        <v>2</v>
      </c>
      <c r="B30" s="44">
        <v>3</v>
      </c>
      <c r="C30" s="44">
        <v>2</v>
      </c>
      <c r="D30" s="92" t="s">
        <v>29</v>
      </c>
      <c r="E30" s="50">
        <v>800000</v>
      </c>
      <c r="F30" s="50"/>
      <c r="G30" s="50">
        <v>800000</v>
      </c>
      <c r="H30" s="50">
        <v>803969.2</v>
      </c>
      <c r="I30" s="50">
        <v>-3969.2</v>
      </c>
      <c r="J30" s="53">
        <v>803969.2</v>
      </c>
      <c r="K30" s="53">
        <v>0</v>
      </c>
      <c r="L30" s="48">
        <f t="shared" si="1"/>
        <v>1.0049614999999998</v>
      </c>
    </row>
    <row r="31" spans="1:12" s="6" customFormat="1" hidden="1">
      <c r="A31" s="43"/>
      <c r="B31" s="44"/>
      <c r="C31" s="44"/>
      <c r="D31" s="92"/>
      <c r="E31" s="50"/>
      <c r="F31" s="50"/>
      <c r="G31" s="50"/>
      <c r="H31" s="50"/>
      <c r="I31" s="50"/>
      <c r="J31" s="53"/>
      <c r="K31" s="53"/>
      <c r="L31" s="48" t="e">
        <f t="shared" si="1"/>
        <v>#DIV/0!</v>
      </c>
    </row>
    <row r="32" spans="1:12" s="6" customFormat="1" hidden="1">
      <c r="A32" s="43">
        <v>2</v>
      </c>
      <c r="B32" s="44">
        <v>6</v>
      </c>
      <c r="C32" s="44">
        <v>1</v>
      </c>
      <c r="D32" s="92" t="s">
        <v>30</v>
      </c>
      <c r="E32" s="50">
        <v>150000</v>
      </c>
      <c r="F32" s="50">
        <v>-54892</v>
      </c>
      <c r="G32" s="50">
        <v>95108</v>
      </c>
      <c r="H32" s="50">
        <v>95107.95</v>
      </c>
      <c r="I32" s="50">
        <v>0.05</v>
      </c>
      <c r="J32" s="53">
        <v>95107.95</v>
      </c>
      <c r="K32" s="53">
        <v>0</v>
      </c>
      <c r="L32" s="48">
        <f t="shared" si="1"/>
        <v>0.99999947428186897</v>
      </c>
    </row>
    <row r="33" spans="1:12" s="6" customFormat="1" hidden="1">
      <c r="A33" s="43">
        <v>2</v>
      </c>
      <c r="B33" s="44">
        <v>6</v>
      </c>
      <c r="C33" s="44">
        <v>4</v>
      </c>
      <c r="D33" s="92" t="s">
        <v>31</v>
      </c>
      <c r="E33" s="50">
        <v>4454400</v>
      </c>
      <c r="F33" s="50"/>
      <c r="G33" s="50">
        <v>4454400</v>
      </c>
      <c r="H33" s="50">
        <v>4438400</v>
      </c>
      <c r="I33" s="50">
        <v>16000</v>
      </c>
      <c r="J33" s="53">
        <v>3881600</v>
      </c>
      <c r="K33" s="53">
        <v>556800</v>
      </c>
      <c r="L33" s="48">
        <f t="shared" si="1"/>
        <v>0.99640804597701149</v>
      </c>
    </row>
    <row r="34" spans="1:12" s="6" customFormat="1" hidden="1">
      <c r="A34" s="43">
        <v>2</v>
      </c>
      <c r="B34" s="44">
        <v>6</v>
      </c>
      <c r="C34" s="44">
        <v>9</v>
      </c>
      <c r="D34" s="92" t="s">
        <v>32</v>
      </c>
      <c r="E34" s="50">
        <v>534528</v>
      </c>
      <c r="F34" s="50">
        <v>-44050</v>
      </c>
      <c r="G34" s="50">
        <v>490478</v>
      </c>
      <c r="H34" s="50">
        <v>489984</v>
      </c>
      <c r="I34" s="50">
        <v>494</v>
      </c>
      <c r="J34" s="53">
        <v>445440</v>
      </c>
      <c r="K34" s="53">
        <v>44544</v>
      </c>
      <c r="L34" s="48">
        <f t="shared" si="1"/>
        <v>0.99899281924979311</v>
      </c>
    </row>
    <row r="35" spans="1:12" s="6" customFormat="1" hidden="1">
      <c r="A35" s="43"/>
      <c r="B35" s="44"/>
      <c r="C35" s="44"/>
      <c r="D35" s="93"/>
      <c r="E35" s="55"/>
      <c r="F35" s="55"/>
      <c r="G35" s="50"/>
      <c r="H35" s="55"/>
      <c r="I35" s="50"/>
      <c r="J35" s="53"/>
      <c r="K35" s="53"/>
      <c r="L35" s="48" t="e">
        <f t="shared" si="1"/>
        <v>#DIV/0!</v>
      </c>
    </row>
    <row r="36" spans="1:12" s="6" customFormat="1" hidden="1">
      <c r="A36" s="43">
        <v>2</v>
      </c>
      <c r="B36" s="44">
        <v>7</v>
      </c>
      <c r="C36" s="44">
        <v>2</v>
      </c>
      <c r="D36" s="92" t="s">
        <v>33</v>
      </c>
      <c r="E36" s="50">
        <v>18000000</v>
      </c>
      <c r="F36" s="50">
        <v>-9640251</v>
      </c>
      <c r="G36" s="50">
        <v>8359749</v>
      </c>
      <c r="H36" s="50">
        <v>8359748.3499999996</v>
      </c>
      <c r="I36" s="50">
        <v>0.65</v>
      </c>
      <c r="J36" s="50">
        <v>8359748.3499999996</v>
      </c>
      <c r="K36" s="53">
        <v>0</v>
      </c>
      <c r="L36" s="48">
        <f t="shared" si="1"/>
        <v>0.99999992224646927</v>
      </c>
    </row>
    <row r="37" spans="1:12" s="6" customFormat="1" hidden="1">
      <c r="A37" s="43"/>
      <c r="B37" s="44"/>
      <c r="C37" s="44"/>
      <c r="D37" s="92"/>
      <c r="E37" s="55"/>
      <c r="F37" s="55"/>
      <c r="G37" s="50"/>
      <c r="H37" s="55"/>
      <c r="I37" s="50"/>
      <c r="J37" s="53"/>
      <c r="K37" s="53"/>
      <c r="L37" s="48" t="e">
        <f t="shared" si="1"/>
        <v>#DIV/0!</v>
      </c>
    </row>
    <row r="38" spans="1:12" s="6" customFormat="1" hidden="1">
      <c r="A38" s="43">
        <v>2</v>
      </c>
      <c r="B38" s="44">
        <v>8</v>
      </c>
      <c r="C38" s="44">
        <v>2</v>
      </c>
      <c r="D38" s="92" t="s">
        <v>34</v>
      </c>
      <c r="E38" s="50">
        <v>215000000</v>
      </c>
      <c r="F38" s="50">
        <v>-1605229</v>
      </c>
      <c r="G38" s="50">
        <v>213394771</v>
      </c>
      <c r="H38" s="53">
        <v>213394770.21000001</v>
      </c>
      <c r="I38" s="50">
        <v>0.79</v>
      </c>
      <c r="J38" s="53">
        <v>157671851.52000001</v>
      </c>
      <c r="K38" s="53">
        <v>55722918.689999998</v>
      </c>
      <c r="L38" s="48">
        <f t="shared" si="1"/>
        <v>0.99999999629794123</v>
      </c>
    </row>
    <row r="39" spans="1:12" s="6" customFormat="1" hidden="1">
      <c r="A39" s="43"/>
      <c r="B39" s="44"/>
      <c r="C39" s="44"/>
      <c r="D39" s="92"/>
      <c r="E39" s="55"/>
      <c r="F39" s="55"/>
      <c r="G39" s="50"/>
      <c r="H39" s="55"/>
      <c r="I39" s="50"/>
      <c r="J39" s="53"/>
      <c r="K39" s="53"/>
      <c r="L39" s="48" t="e">
        <f t="shared" si="1"/>
        <v>#DIV/0!</v>
      </c>
    </row>
    <row r="40" spans="1:12" s="6" customFormat="1" hidden="1">
      <c r="A40" s="43">
        <v>2</v>
      </c>
      <c r="B40" s="44">
        <v>9</v>
      </c>
      <c r="C40" s="44">
        <v>6</v>
      </c>
      <c r="D40" s="92" t="s">
        <v>35</v>
      </c>
      <c r="E40" s="50">
        <v>1680000</v>
      </c>
      <c r="F40" s="50">
        <v>-1600000</v>
      </c>
      <c r="G40" s="50">
        <v>80000</v>
      </c>
      <c r="H40" s="50">
        <v>0</v>
      </c>
      <c r="I40" s="50">
        <v>80000</v>
      </c>
      <c r="J40" s="53">
        <v>0</v>
      </c>
      <c r="K40" s="53">
        <v>0</v>
      </c>
      <c r="L40" s="48">
        <f t="shared" si="1"/>
        <v>0</v>
      </c>
    </row>
    <row r="41" spans="1:12" s="6" customFormat="1" hidden="1">
      <c r="A41" s="43">
        <v>2</v>
      </c>
      <c r="B41" s="44">
        <v>9</v>
      </c>
      <c r="C41" s="44">
        <v>9</v>
      </c>
      <c r="D41" s="92" t="s">
        <v>36</v>
      </c>
      <c r="E41" s="50">
        <v>0</v>
      </c>
      <c r="F41" s="50">
        <v>4920000</v>
      </c>
      <c r="G41" s="50">
        <f t="shared" ref="G41" si="2">E41+F41</f>
        <v>4920000</v>
      </c>
      <c r="H41" s="50">
        <v>5000000</v>
      </c>
      <c r="I41" s="50">
        <f t="shared" ref="I41" si="3">G41-H41</f>
        <v>-80000</v>
      </c>
      <c r="J41" s="53">
        <v>5000000</v>
      </c>
      <c r="K41" s="53">
        <f t="shared" ref="K41" si="4">H41-J41</f>
        <v>0</v>
      </c>
      <c r="L41" s="48">
        <f t="shared" si="1"/>
        <v>1.0162601626016261</v>
      </c>
    </row>
    <row r="42" spans="1:12" s="6" customFormat="1">
      <c r="A42" s="43"/>
      <c r="B42" s="44"/>
      <c r="C42" s="44"/>
      <c r="D42" s="92"/>
      <c r="E42" s="50"/>
      <c r="F42" s="50"/>
      <c r="G42" s="50"/>
      <c r="H42" s="50"/>
      <c r="I42" s="50"/>
      <c r="J42" s="53"/>
      <c r="K42" s="53"/>
      <c r="L42" s="48"/>
    </row>
    <row r="43" spans="1:12" s="6" customFormat="1">
      <c r="A43" s="43">
        <v>2</v>
      </c>
      <c r="B43" s="44">
        <v>1</v>
      </c>
      <c r="C43" s="44"/>
      <c r="D43" s="94" t="s">
        <v>23</v>
      </c>
      <c r="E43" s="46">
        <v>366420076</v>
      </c>
      <c r="F43" s="46">
        <v>-1132400.6000000001</v>
      </c>
      <c r="G43" s="46">
        <f>E43+F43</f>
        <v>365287675.39999998</v>
      </c>
      <c r="H43" s="46">
        <v>359318394.52999997</v>
      </c>
      <c r="I43" s="46">
        <f>G43-H43</f>
        <v>5969280.8700000048</v>
      </c>
      <c r="J43" s="46">
        <v>339283064.36000001</v>
      </c>
      <c r="K43" s="46">
        <f>H43-J43</f>
        <v>20035330.169999957</v>
      </c>
      <c r="L43" s="48">
        <f t="shared" si="1"/>
        <v>0.98365868527192035</v>
      </c>
    </row>
    <row r="44" spans="1:12" s="6" customFormat="1">
      <c r="A44" s="43"/>
      <c r="B44" s="44"/>
      <c r="C44" s="44"/>
      <c r="D44" s="92"/>
      <c r="E44" s="55"/>
      <c r="F44" s="55"/>
      <c r="G44" s="55"/>
      <c r="H44" s="55"/>
      <c r="I44" s="55"/>
      <c r="J44" s="53"/>
      <c r="K44" s="46"/>
      <c r="L44" s="48"/>
    </row>
    <row r="45" spans="1:12" s="6" customFormat="1" hidden="1">
      <c r="A45" s="43">
        <v>3</v>
      </c>
      <c r="B45" s="44">
        <v>1</v>
      </c>
      <c r="C45" s="44">
        <v>1</v>
      </c>
      <c r="D45" s="92" t="s">
        <v>37</v>
      </c>
      <c r="E45" s="50">
        <v>1020000</v>
      </c>
      <c r="F45" s="50">
        <v>-288615</v>
      </c>
      <c r="G45" s="50">
        <f>E45+F45</f>
        <v>731385</v>
      </c>
      <c r="H45" s="50">
        <v>731384.2</v>
      </c>
      <c r="I45" s="50">
        <f>G45-H45</f>
        <v>0.80000000004656613</v>
      </c>
      <c r="J45" s="50">
        <v>731384.2</v>
      </c>
      <c r="K45" s="46">
        <f t="shared" ref="K45:K65" si="5">H45-J45</f>
        <v>0</v>
      </c>
      <c r="L45" s="48">
        <f t="shared" si="1"/>
        <v>0.999998906184841</v>
      </c>
    </row>
    <row r="46" spans="1:12" s="6" customFormat="1" hidden="1">
      <c r="A46" s="43"/>
      <c r="B46" s="44"/>
      <c r="C46" s="44"/>
      <c r="D46" s="92"/>
      <c r="E46" s="50"/>
      <c r="F46" s="50"/>
      <c r="G46" s="50"/>
      <c r="H46" s="50"/>
      <c r="I46" s="50"/>
      <c r="J46" s="53"/>
      <c r="K46" s="46">
        <f t="shared" si="5"/>
        <v>0</v>
      </c>
      <c r="L46" s="48" t="e">
        <f t="shared" si="1"/>
        <v>#DIV/0!</v>
      </c>
    </row>
    <row r="47" spans="1:12" s="6" customFormat="1" hidden="1">
      <c r="A47" s="43">
        <v>3</v>
      </c>
      <c r="B47" s="44">
        <v>2</v>
      </c>
      <c r="C47" s="44">
        <v>2</v>
      </c>
      <c r="D47" s="92" t="s">
        <v>38</v>
      </c>
      <c r="E47" s="50">
        <v>0</v>
      </c>
      <c r="F47" s="50">
        <v>124120</v>
      </c>
      <c r="G47" s="50">
        <f t="shared" ref="G47:G64" si="6">E47+F47</f>
        <v>124120</v>
      </c>
      <c r="H47" s="50">
        <v>124120</v>
      </c>
      <c r="I47" s="50">
        <f>G47-H47</f>
        <v>0</v>
      </c>
      <c r="J47" s="53">
        <v>124120</v>
      </c>
      <c r="K47" s="46">
        <f t="shared" si="5"/>
        <v>0</v>
      </c>
      <c r="L47" s="48">
        <f t="shared" si="1"/>
        <v>1</v>
      </c>
    </row>
    <row r="48" spans="1:12" s="6" customFormat="1" hidden="1">
      <c r="A48" s="43">
        <v>3</v>
      </c>
      <c r="B48" s="44">
        <v>2</v>
      </c>
      <c r="C48" s="44">
        <v>3</v>
      </c>
      <c r="D48" s="92" t="s">
        <v>39</v>
      </c>
      <c r="E48" s="50">
        <v>5000000</v>
      </c>
      <c r="F48" s="50">
        <v>-4196480</v>
      </c>
      <c r="G48" s="50">
        <f t="shared" si="6"/>
        <v>803520</v>
      </c>
      <c r="H48" s="50">
        <v>803519.93</v>
      </c>
      <c r="I48" s="50">
        <f t="shared" ref="I48:I64" si="7">G48-H48</f>
        <v>6.9999999948777258E-2</v>
      </c>
      <c r="J48" s="53">
        <v>803519.93</v>
      </c>
      <c r="K48" s="46">
        <f t="shared" si="5"/>
        <v>0</v>
      </c>
      <c r="L48" s="48">
        <f t="shared" si="1"/>
        <v>0.99999991288331347</v>
      </c>
    </row>
    <row r="49" spans="1:12" s="6" customFormat="1" hidden="1">
      <c r="A49" s="43">
        <v>3</v>
      </c>
      <c r="B49" s="44">
        <v>2</v>
      </c>
      <c r="C49" s="44">
        <v>4</v>
      </c>
      <c r="D49" s="92" t="s">
        <v>40</v>
      </c>
      <c r="E49" s="50">
        <v>1500000</v>
      </c>
      <c r="F49" s="50">
        <v>-1314516</v>
      </c>
      <c r="G49" s="50">
        <f t="shared" si="6"/>
        <v>185484</v>
      </c>
      <c r="H49" s="50">
        <v>185484</v>
      </c>
      <c r="I49" s="50">
        <f t="shared" si="7"/>
        <v>0</v>
      </c>
      <c r="J49" s="53">
        <v>185484</v>
      </c>
      <c r="K49" s="46">
        <f t="shared" si="5"/>
        <v>0</v>
      </c>
      <c r="L49" s="48">
        <f t="shared" si="1"/>
        <v>1</v>
      </c>
    </row>
    <row r="50" spans="1:12" s="6" customFormat="1" hidden="1">
      <c r="A50" s="43"/>
      <c r="B50" s="44"/>
      <c r="C50" s="44"/>
      <c r="D50" s="55"/>
      <c r="E50" s="50"/>
      <c r="F50" s="50"/>
      <c r="G50" s="50"/>
      <c r="H50" s="50"/>
      <c r="I50" s="50"/>
      <c r="J50" s="53"/>
      <c r="K50" s="46">
        <f t="shared" si="5"/>
        <v>0</v>
      </c>
      <c r="L50" s="48" t="e">
        <f t="shared" si="1"/>
        <v>#DIV/0!</v>
      </c>
    </row>
    <row r="51" spans="1:12" s="6" customFormat="1" hidden="1">
      <c r="A51" s="43">
        <v>3</v>
      </c>
      <c r="B51" s="44">
        <v>3</v>
      </c>
      <c r="C51" s="44">
        <v>1</v>
      </c>
      <c r="D51" s="92" t="s">
        <v>41</v>
      </c>
      <c r="E51" s="50">
        <v>1150000</v>
      </c>
      <c r="F51" s="50"/>
      <c r="G51" s="50">
        <f t="shared" si="6"/>
        <v>1150000</v>
      </c>
      <c r="H51" s="50">
        <v>0</v>
      </c>
      <c r="I51" s="50">
        <f t="shared" si="7"/>
        <v>1150000</v>
      </c>
      <c r="J51" s="53">
        <v>0</v>
      </c>
      <c r="K51" s="46">
        <f t="shared" si="5"/>
        <v>0</v>
      </c>
      <c r="L51" s="48">
        <f t="shared" si="1"/>
        <v>0</v>
      </c>
    </row>
    <row r="52" spans="1:12" s="6" customFormat="1" hidden="1">
      <c r="A52" s="43">
        <v>3</v>
      </c>
      <c r="B52" s="44">
        <v>3</v>
      </c>
      <c r="C52" s="44">
        <v>2</v>
      </c>
      <c r="D52" s="92" t="s">
        <v>42</v>
      </c>
      <c r="E52" s="50">
        <v>510000</v>
      </c>
      <c r="F52" s="50"/>
      <c r="G52" s="50">
        <f t="shared" si="6"/>
        <v>510000</v>
      </c>
      <c r="H52" s="50">
        <v>1272299.6000000001</v>
      </c>
      <c r="I52" s="50">
        <f t="shared" si="7"/>
        <v>-762299.60000000009</v>
      </c>
      <c r="J52" s="50">
        <v>1272299.6000000001</v>
      </c>
      <c r="K52" s="46">
        <f t="shared" si="5"/>
        <v>0</v>
      </c>
      <c r="L52" s="48">
        <f t="shared" si="1"/>
        <v>2.494705098039216</v>
      </c>
    </row>
    <row r="53" spans="1:12" s="6" customFormat="1" hidden="1">
      <c r="A53" s="43">
        <v>3</v>
      </c>
      <c r="B53" s="44">
        <v>3</v>
      </c>
      <c r="C53" s="44">
        <v>3</v>
      </c>
      <c r="D53" s="92" t="s">
        <v>43</v>
      </c>
      <c r="E53" s="50">
        <v>230000</v>
      </c>
      <c r="F53" s="50">
        <v>-230000</v>
      </c>
      <c r="G53" s="50">
        <f t="shared" si="6"/>
        <v>0</v>
      </c>
      <c r="H53" s="50">
        <v>0</v>
      </c>
      <c r="I53" s="50">
        <f t="shared" si="7"/>
        <v>0</v>
      </c>
      <c r="J53" s="53">
        <v>0</v>
      </c>
      <c r="K53" s="46">
        <f t="shared" si="5"/>
        <v>0</v>
      </c>
      <c r="L53" s="48" t="e">
        <f t="shared" si="1"/>
        <v>#DIV/0!</v>
      </c>
    </row>
    <row r="54" spans="1:12" s="6" customFormat="1" hidden="1">
      <c r="A54" s="43"/>
      <c r="B54" s="44"/>
      <c r="C54" s="44"/>
      <c r="D54" s="92"/>
      <c r="E54" s="50"/>
      <c r="F54" s="50"/>
      <c r="G54" s="50"/>
      <c r="H54" s="50"/>
      <c r="I54" s="50"/>
      <c r="J54" s="53"/>
      <c r="K54" s="46">
        <f t="shared" si="5"/>
        <v>0</v>
      </c>
      <c r="L54" s="48" t="e">
        <f t="shared" si="1"/>
        <v>#DIV/0!</v>
      </c>
    </row>
    <row r="55" spans="1:12" s="6" customFormat="1" hidden="1">
      <c r="A55" s="43">
        <v>3</v>
      </c>
      <c r="B55" s="44">
        <v>4</v>
      </c>
      <c r="C55" s="44">
        <v>1</v>
      </c>
      <c r="D55" s="55" t="s">
        <v>44</v>
      </c>
      <c r="E55" s="50">
        <v>333120398</v>
      </c>
      <c r="F55" s="50">
        <v>-13051856</v>
      </c>
      <c r="G55" s="50">
        <f t="shared" si="6"/>
        <v>320068542</v>
      </c>
      <c r="H55" s="50">
        <v>320068541.13999999</v>
      </c>
      <c r="I55" s="50">
        <f t="shared" si="7"/>
        <v>0.86000001430511475</v>
      </c>
      <c r="J55" s="53">
        <v>313249321.66000003</v>
      </c>
      <c r="K55" s="46">
        <f t="shared" si="5"/>
        <v>6819219.4799999595</v>
      </c>
      <c r="L55" s="48">
        <f t="shared" si="1"/>
        <v>0.99999999731307543</v>
      </c>
    </row>
    <row r="56" spans="1:12" s="6" customFormat="1" hidden="1">
      <c r="A56" s="43">
        <v>3</v>
      </c>
      <c r="B56" s="44">
        <v>4</v>
      </c>
      <c r="C56" s="44">
        <v>2</v>
      </c>
      <c r="D56" s="55" t="s">
        <v>45</v>
      </c>
      <c r="E56" s="50">
        <v>4000000</v>
      </c>
      <c r="F56" s="50">
        <v>-3188000</v>
      </c>
      <c r="G56" s="50">
        <f t="shared" si="6"/>
        <v>812000</v>
      </c>
      <c r="H56" s="50">
        <v>812000</v>
      </c>
      <c r="I56" s="50">
        <f t="shared" si="7"/>
        <v>0</v>
      </c>
      <c r="J56" s="50">
        <v>812000</v>
      </c>
      <c r="K56" s="46">
        <f t="shared" si="5"/>
        <v>0</v>
      </c>
      <c r="L56" s="48">
        <f t="shared" si="1"/>
        <v>1</v>
      </c>
    </row>
    <row r="57" spans="1:12" s="6" customFormat="1" hidden="1">
      <c r="A57" s="43">
        <v>3</v>
      </c>
      <c r="B57" s="44">
        <v>4</v>
      </c>
      <c r="C57" s="44">
        <v>3</v>
      </c>
      <c r="D57" s="55" t="s">
        <v>46</v>
      </c>
      <c r="E57" s="50">
        <v>500000</v>
      </c>
      <c r="F57" s="50">
        <v>-500000</v>
      </c>
      <c r="G57" s="50">
        <f t="shared" si="6"/>
        <v>0</v>
      </c>
      <c r="H57" s="50">
        <v>0</v>
      </c>
      <c r="I57" s="50">
        <f t="shared" si="7"/>
        <v>0</v>
      </c>
      <c r="J57" s="53">
        <v>0</v>
      </c>
      <c r="K57" s="46">
        <f t="shared" si="5"/>
        <v>0</v>
      </c>
      <c r="L57" s="48" t="e">
        <f t="shared" si="1"/>
        <v>#DIV/0!</v>
      </c>
    </row>
    <row r="58" spans="1:12" s="6" customFormat="1" hidden="1">
      <c r="A58" s="43"/>
      <c r="B58" s="44"/>
      <c r="C58" s="44"/>
      <c r="D58" s="92"/>
      <c r="E58" s="55"/>
      <c r="F58" s="55"/>
      <c r="G58" s="50"/>
      <c r="H58" s="55"/>
      <c r="I58" s="50"/>
      <c r="J58" s="53"/>
      <c r="K58" s="46">
        <f t="shared" si="5"/>
        <v>0</v>
      </c>
      <c r="L58" s="48" t="e">
        <f t="shared" si="1"/>
        <v>#DIV/0!</v>
      </c>
    </row>
    <row r="59" spans="1:12" s="6" customFormat="1" hidden="1">
      <c r="A59" s="43">
        <v>3</v>
      </c>
      <c r="B59" s="44">
        <v>5</v>
      </c>
      <c r="C59" s="44">
        <v>3</v>
      </c>
      <c r="D59" s="92" t="s">
        <v>47</v>
      </c>
      <c r="E59" s="50">
        <v>35000000</v>
      </c>
      <c r="F59" s="50">
        <v>10404009</v>
      </c>
      <c r="G59" s="50">
        <f t="shared" si="6"/>
        <v>45404009</v>
      </c>
      <c r="H59" s="50">
        <v>45373294.329999998</v>
      </c>
      <c r="I59" s="50">
        <f t="shared" si="7"/>
        <v>30714.670000001788</v>
      </c>
      <c r="J59" s="53">
        <v>37164152.329999998</v>
      </c>
      <c r="K59" s="46">
        <f t="shared" si="5"/>
        <v>8209142</v>
      </c>
      <c r="L59" s="48">
        <f t="shared" si="1"/>
        <v>0.99932352515391309</v>
      </c>
    </row>
    <row r="60" spans="1:12" s="6" customFormat="1" hidden="1">
      <c r="A60" s="43"/>
      <c r="B60" s="44"/>
      <c r="C60" s="44"/>
      <c r="D60" s="92"/>
      <c r="E60" s="55"/>
      <c r="F60" s="55"/>
      <c r="G60" s="50"/>
      <c r="H60" s="55"/>
      <c r="I60" s="50"/>
      <c r="J60" s="53"/>
      <c r="K60" s="46">
        <f t="shared" si="5"/>
        <v>0</v>
      </c>
      <c r="L60" s="48" t="e">
        <f t="shared" si="1"/>
        <v>#DIV/0!</v>
      </c>
    </row>
    <row r="61" spans="1:12" s="6" customFormat="1" hidden="1">
      <c r="A61" s="43">
        <v>3</v>
      </c>
      <c r="B61" s="44">
        <v>6</v>
      </c>
      <c r="C61" s="44">
        <v>5</v>
      </c>
      <c r="D61" s="92" t="s">
        <v>48</v>
      </c>
      <c r="E61" s="50">
        <v>110000000</v>
      </c>
      <c r="F61" s="50">
        <v>-20162000</v>
      </c>
      <c r="G61" s="50">
        <f t="shared" si="6"/>
        <v>89838000</v>
      </c>
      <c r="H61" s="53">
        <v>89837580.299999997</v>
      </c>
      <c r="I61" s="50">
        <f t="shared" si="7"/>
        <v>419.70000000298023</v>
      </c>
      <c r="J61" s="53">
        <v>72005684</v>
      </c>
      <c r="K61" s="46">
        <f t="shared" si="5"/>
        <v>17831896.299999997</v>
      </c>
      <c r="L61" s="48">
        <f t="shared" si="1"/>
        <v>0.99999532825753024</v>
      </c>
    </row>
    <row r="62" spans="1:12" s="6" customFormat="1" hidden="1">
      <c r="A62" s="43"/>
      <c r="B62" s="44"/>
      <c r="C62" s="44"/>
      <c r="D62" s="92"/>
      <c r="E62" s="55"/>
      <c r="F62" s="55"/>
      <c r="G62" s="50"/>
      <c r="H62" s="55"/>
      <c r="I62" s="50"/>
      <c r="J62" s="53"/>
      <c r="K62" s="46">
        <f t="shared" si="5"/>
        <v>0</v>
      </c>
      <c r="L62" s="48" t="e">
        <f t="shared" si="1"/>
        <v>#DIV/0!</v>
      </c>
    </row>
    <row r="63" spans="1:12" s="6" customFormat="1" hidden="1">
      <c r="A63" s="43">
        <v>3</v>
      </c>
      <c r="B63" s="44">
        <v>9</v>
      </c>
      <c r="C63" s="44">
        <v>1</v>
      </c>
      <c r="D63" s="92" t="s">
        <v>49</v>
      </c>
      <c r="E63" s="50">
        <v>1000000</v>
      </c>
      <c r="F63" s="50">
        <v>-1000000</v>
      </c>
      <c r="G63" s="50">
        <f t="shared" si="6"/>
        <v>0</v>
      </c>
      <c r="H63" s="50">
        <v>0</v>
      </c>
      <c r="I63" s="50">
        <f t="shared" si="7"/>
        <v>0</v>
      </c>
      <c r="J63" s="53">
        <v>0</v>
      </c>
      <c r="K63" s="46">
        <f t="shared" si="5"/>
        <v>0</v>
      </c>
      <c r="L63" s="48" t="e">
        <f t="shared" si="1"/>
        <v>#DIV/0!</v>
      </c>
    </row>
    <row r="64" spans="1:12" s="6" customFormat="1" hidden="1">
      <c r="A64" s="43">
        <v>3</v>
      </c>
      <c r="B64" s="44">
        <v>9</v>
      </c>
      <c r="C64" s="44">
        <v>6</v>
      </c>
      <c r="D64" s="92" t="s">
        <v>50</v>
      </c>
      <c r="E64" s="50">
        <v>12000000</v>
      </c>
      <c r="F64" s="50">
        <v>-3015717</v>
      </c>
      <c r="G64" s="50">
        <f t="shared" si="6"/>
        <v>8984283</v>
      </c>
      <c r="H64" s="53">
        <v>8943642.5700000003</v>
      </c>
      <c r="I64" s="50">
        <f t="shared" si="7"/>
        <v>40640.429999999702</v>
      </c>
      <c r="J64" s="53">
        <v>8943642.5700000003</v>
      </c>
      <c r="K64" s="46">
        <f t="shared" si="5"/>
        <v>0</v>
      </c>
      <c r="L64" s="48">
        <f t="shared" si="1"/>
        <v>0.99547649712280883</v>
      </c>
    </row>
    <row r="65" spans="1:14" s="6" customFormat="1">
      <c r="A65" s="43">
        <v>3</v>
      </c>
      <c r="B65" s="44">
        <v>1</v>
      </c>
      <c r="C65" s="44"/>
      <c r="D65" s="95" t="s">
        <v>52</v>
      </c>
      <c r="E65" s="58">
        <v>488900000</v>
      </c>
      <c r="F65" s="58">
        <v>-166908545.40000001</v>
      </c>
      <c r="G65" s="58">
        <f>E65+F65</f>
        <v>321991454.60000002</v>
      </c>
      <c r="H65" s="78">
        <v>317878632.76999998</v>
      </c>
      <c r="I65" s="58">
        <f>G65-H65</f>
        <v>4112821.8300000429</v>
      </c>
      <c r="J65" s="46">
        <v>292880511.19</v>
      </c>
      <c r="K65" s="46">
        <f t="shared" si="5"/>
        <v>24998121.579999983</v>
      </c>
      <c r="L65" s="48">
        <f t="shared" si="1"/>
        <v>0.98722692241907706</v>
      </c>
    </row>
    <row r="66" spans="1:14" s="6" customFormat="1">
      <c r="A66" s="43"/>
      <c r="B66" s="44"/>
      <c r="C66" s="44"/>
      <c r="D66" s="96"/>
      <c r="E66" s="58"/>
      <c r="F66" s="58"/>
      <c r="G66" s="58"/>
      <c r="H66" s="58"/>
      <c r="I66" s="58"/>
      <c r="J66" s="46"/>
      <c r="K66" s="46"/>
      <c r="L66" s="48"/>
    </row>
    <row r="67" spans="1:14" s="6" customFormat="1">
      <c r="A67" s="43">
        <v>4</v>
      </c>
      <c r="B67" s="44"/>
      <c r="C67" s="44"/>
      <c r="D67" s="95" t="s">
        <v>85</v>
      </c>
      <c r="E67" s="58">
        <v>400000</v>
      </c>
      <c r="F67" s="58">
        <v>-118130</v>
      </c>
      <c r="G67" s="58">
        <f>E67+F67</f>
        <v>281870</v>
      </c>
      <c r="H67" s="58">
        <v>278180</v>
      </c>
      <c r="I67" s="58">
        <f>G67-H67</f>
        <v>3690</v>
      </c>
      <c r="J67" s="46">
        <v>241250</v>
      </c>
      <c r="K67" s="46">
        <f t="shared" ref="K67" si="8">H67-J67</f>
        <v>36930</v>
      </c>
      <c r="L67" s="48">
        <f t="shared" si="1"/>
        <v>0.98690885869372402</v>
      </c>
    </row>
    <row r="68" spans="1:14" s="6" customFormat="1">
      <c r="A68" s="43"/>
      <c r="B68" s="44"/>
      <c r="C68" s="44"/>
      <c r="D68" s="96"/>
      <c r="E68" s="58"/>
      <c r="F68" s="58"/>
      <c r="G68" s="58"/>
      <c r="H68" s="58"/>
      <c r="I68" s="58"/>
      <c r="J68" s="46"/>
      <c r="K68" s="46"/>
      <c r="L68" s="48"/>
    </row>
    <row r="69" spans="1:14" s="6" customFormat="1">
      <c r="A69" s="43">
        <v>6</v>
      </c>
      <c r="B69" s="44"/>
      <c r="C69" s="44"/>
      <c r="D69" s="95" t="s">
        <v>86</v>
      </c>
      <c r="E69" s="58">
        <v>32013255</v>
      </c>
      <c r="F69" s="58">
        <v>198005267</v>
      </c>
      <c r="G69" s="58">
        <f>E69+F69</f>
        <v>230018522</v>
      </c>
      <c r="H69" s="58">
        <v>228857039.65000001</v>
      </c>
      <c r="I69" s="58">
        <f>G69-H69</f>
        <v>1161482.349999994</v>
      </c>
      <c r="J69" s="46">
        <v>218148405.25999999</v>
      </c>
      <c r="K69" s="46">
        <f>H69-J69</f>
        <v>10708634.390000015</v>
      </c>
      <c r="L69" s="48">
        <f t="shared" si="1"/>
        <v>0.99495048337889935</v>
      </c>
    </row>
    <row r="70" spans="1:14" s="6" customFormat="1">
      <c r="A70" s="43"/>
      <c r="B70" s="44"/>
      <c r="C70" s="44"/>
      <c r="D70" s="95"/>
      <c r="E70" s="58"/>
      <c r="F70" s="58"/>
      <c r="G70" s="58"/>
      <c r="H70" s="58"/>
      <c r="I70" s="58"/>
      <c r="J70" s="46"/>
      <c r="K70" s="46"/>
      <c r="L70" s="48"/>
    </row>
    <row r="71" spans="1:14" s="6" customFormat="1">
      <c r="A71" s="43">
        <v>7</v>
      </c>
      <c r="B71" s="44"/>
      <c r="C71" s="44"/>
      <c r="D71" s="95" t="s">
        <v>112</v>
      </c>
      <c r="E71" s="58">
        <v>40000000</v>
      </c>
      <c r="F71" s="58">
        <v>-10791412</v>
      </c>
      <c r="G71" s="58">
        <f>E71+F71</f>
        <v>29208588</v>
      </c>
      <c r="H71" s="58">
        <v>29208586.370000001</v>
      </c>
      <c r="I71" s="58">
        <f>G71-H71</f>
        <v>1.6299999989569187</v>
      </c>
      <c r="J71" s="46">
        <v>27960470.100000001</v>
      </c>
      <c r="K71" s="46">
        <f>H71-J71</f>
        <v>1248116.2699999996</v>
      </c>
      <c r="L71" s="48">
        <f t="shared" si="1"/>
        <v>0.99999994419449512</v>
      </c>
    </row>
    <row r="72" spans="1:14" s="6" customFormat="1">
      <c r="A72" s="43"/>
      <c r="B72" s="44"/>
      <c r="C72" s="44"/>
      <c r="D72" s="95"/>
      <c r="E72" s="58"/>
      <c r="F72" s="58"/>
      <c r="G72" s="58"/>
      <c r="H72" s="58"/>
      <c r="I72" s="58"/>
      <c r="J72" s="46"/>
      <c r="K72" s="46"/>
      <c r="L72" s="48"/>
    </row>
    <row r="73" spans="1:14" s="6" customFormat="1">
      <c r="A73" s="43" t="s">
        <v>123</v>
      </c>
      <c r="B73" s="44"/>
      <c r="C73" s="44"/>
      <c r="D73" s="97" t="s">
        <v>124</v>
      </c>
      <c r="E73" s="58">
        <v>0</v>
      </c>
      <c r="F73" s="58">
        <v>16552549</v>
      </c>
      <c r="G73" s="58">
        <f>E73+F73</f>
        <v>16552549</v>
      </c>
      <c r="H73" s="58">
        <v>16552462.4</v>
      </c>
      <c r="I73" s="58">
        <f>G73-H73</f>
        <v>86.599999999627471</v>
      </c>
      <c r="J73" s="46">
        <v>16552462.4</v>
      </c>
      <c r="K73" s="46">
        <f t="shared" ref="K73:K77" si="9">H73-J73</f>
        <v>0</v>
      </c>
      <c r="L73" s="48">
        <f t="shared" si="1"/>
        <v>0.99999476817739674</v>
      </c>
    </row>
    <row r="74" spans="1:14" s="6" customFormat="1">
      <c r="A74" s="43"/>
      <c r="B74" s="44"/>
      <c r="C74" s="44"/>
      <c r="D74" s="97"/>
      <c r="E74" s="58"/>
      <c r="F74" s="58"/>
      <c r="G74" s="58"/>
      <c r="H74" s="58"/>
      <c r="I74" s="58"/>
      <c r="J74" s="46"/>
      <c r="K74" s="46"/>
      <c r="L74" s="48"/>
    </row>
    <row r="75" spans="1:14" s="6" customFormat="1">
      <c r="A75" s="43" t="s">
        <v>113</v>
      </c>
      <c r="B75" s="44"/>
      <c r="C75" s="44"/>
      <c r="D75" s="95" t="s">
        <v>101</v>
      </c>
      <c r="E75" s="58">
        <v>200000000</v>
      </c>
      <c r="F75" s="58">
        <v>50000000</v>
      </c>
      <c r="G75" s="58">
        <f>E75+F75</f>
        <v>250000000</v>
      </c>
      <c r="H75" s="58">
        <v>249996998.36000001</v>
      </c>
      <c r="I75" s="78">
        <f>G75-H75</f>
        <v>3001.6399999856949</v>
      </c>
      <c r="J75" s="46">
        <v>249996998.36000001</v>
      </c>
      <c r="K75" s="46">
        <f t="shared" si="9"/>
        <v>0</v>
      </c>
      <c r="L75" s="48">
        <f t="shared" si="1"/>
        <v>0.99998799344000011</v>
      </c>
    </row>
    <row r="76" spans="1:14" s="6" customFormat="1">
      <c r="A76" s="55"/>
      <c r="B76" s="56"/>
      <c r="C76" s="56"/>
      <c r="D76" s="55"/>
      <c r="E76" s="55"/>
      <c r="F76" s="55"/>
      <c r="G76" s="55"/>
      <c r="H76" s="55"/>
      <c r="I76" s="55"/>
      <c r="J76" s="53"/>
      <c r="K76" s="46"/>
      <c r="L76" s="48"/>
    </row>
    <row r="77" spans="1:14" s="6" customFormat="1">
      <c r="A77" s="99" t="s">
        <v>123</v>
      </c>
      <c r="B77" s="56"/>
      <c r="C77" s="56"/>
      <c r="D77" s="98" t="s">
        <v>124</v>
      </c>
      <c r="E77" s="46">
        <v>0</v>
      </c>
      <c r="F77" s="46">
        <v>20170670</v>
      </c>
      <c r="G77" s="46">
        <f>E77+F77</f>
        <v>20170670</v>
      </c>
      <c r="H77" s="46">
        <v>20170669.66</v>
      </c>
      <c r="I77" s="46">
        <f>G77-H77</f>
        <v>0.33999999985098839</v>
      </c>
      <c r="J77" s="46">
        <v>20170669.66</v>
      </c>
      <c r="K77" s="46">
        <f t="shared" si="9"/>
        <v>0</v>
      </c>
      <c r="L77" s="48">
        <f t="shared" si="1"/>
        <v>0.99999998314384209</v>
      </c>
    </row>
    <row r="78" spans="1:14" s="6" customFormat="1" ht="15" customHeight="1" thickBot="1">
      <c r="A78" s="61"/>
      <c r="B78" s="23"/>
      <c r="C78" s="23"/>
      <c r="D78" s="97"/>
      <c r="E78" s="61"/>
      <c r="F78" s="61"/>
      <c r="G78" s="61"/>
      <c r="H78" s="61"/>
      <c r="I78" s="61"/>
      <c r="J78" s="62"/>
      <c r="K78" s="62"/>
      <c r="L78" s="48"/>
    </row>
    <row r="79" spans="1:14" s="6" customFormat="1" ht="42.75" customHeight="1" thickBot="1">
      <c r="A79" s="100"/>
      <c r="B79" s="101"/>
      <c r="C79" s="102"/>
      <c r="D79" s="103" t="s">
        <v>51</v>
      </c>
      <c r="E79" s="105">
        <f>E22+E43+E65+E67+E69+E71+E75</f>
        <v>1855732967</v>
      </c>
      <c r="F79" s="105">
        <f>F22+F43+F65+F67+F69+G80+F73+F75+F77</f>
        <v>118449004</v>
      </c>
      <c r="G79" s="105">
        <f>G22+G43+G65+G67+G69+G71+G73+G75+G77</f>
        <v>1963390559</v>
      </c>
      <c r="H79" s="105">
        <f>H22+H43+H65+H67+H69+H71+H73+H75+H77</f>
        <v>1949522921.95</v>
      </c>
      <c r="I79" s="106">
        <f>I22+I43+I65+I67+I69+I71+I73+I75+I77-4187565.28</f>
        <v>9680071.7699999884</v>
      </c>
      <c r="J79" s="105">
        <f>J22+J43+J65+J67+J69+J71+J73+J75+J77</f>
        <v>1876085457.1800001</v>
      </c>
      <c r="K79" s="105">
        <f>K22+K43+K65+K67+K69+K71+K75+K77</f>
        <v>73437464.769999966</v>
      </c>
      <c r="L79" s="107">
        <f>SUM(H79/G79)</f>
        <v>0.9929368932806405</v>
      </c>
    </row>
    <row r="80" spans="1:14" s="6" customFormat="1">
      <c r="N80" s="58"/>
    </row>
    <row r="81" spans="5:18">
      <c r="E81" s="5"/>
      <c r="I81" s="5"/>
      <c r="K81" s="8"/>
      <c r="L81" t="s">
        <v>2</v>
      </c>
      <c r="N81" s="79"/>
    </row>
    <row r="82" spans="5:18" ht="18.75">
      <c r="G82" s="23"/>
      <c r="H82" s="24"/>
      <c r="I82" s="24"/>
      <c r="J82" s="25"/>
      <c r="K82" s="25"/>
      <c r="L82" s="25"/>
      <c r="M82" s="25"/>
      <c r="N82" s="80"/>
      <c r="O82" s="25"/>
      <c r="P82" s="16"/>
      <c r="Q82" s="16"/>
      <c r="R82" s="16"/>
    </row>
    <row r="83" spans="5:18">
      <c r="K83" s="8"/>
      <c r="O83" s="5"/>
    </row>
    <row r="84" spans="5:18">
      <c r="G84" s="81"/>
      <c r="H84" s="81"/>
      <c r="I84" s="59"/>
      <c r="K84" s="8"/>
    </row>
    <row r="85" spans="5:18">
      <c r="G85" s="59"/>
      <c r="H85" s="81"/>
      <c r="I85" s="79">
        <v>1953710487.23</v>
      </c>
      <c r="K85" s="8"/>
      <c r="N85" s="5"/>
    </row>
    <row r="86" spans="5:18">
      <c r="G86" s="79"/>
      <c r="H86" s="148">
        <v>1949522921.95</v>
      </c>
      <c r="I86" s="148"/>
      <c r="K86" s="8"/>
    </row>
    <row r="87" spans="5:18">
      <c r="G87" s="82"/>
      <c r="H87" s="81"/>
      <c r="I87" s="82">
        <f>I85-H86</f>
        <v>4187565.2799999714</v>
      </c>
      <c r="K87" s="77"/>
    </row>
    <row r="88" spans="5:18">
      <c r="I88" s="5">
        <f>I79-I87</f>
        <v>5492506.490000017</v>
      </c>
    </row>
    <row r="89" spans="5:18">
      <c r="I89" s="5">
        <v>9680071.7699999996</v>
      </c>
    </row>
    <row r="90" spans="5:18">
      <c r="I90" s="5">
        <f>I88-I89</f>
        <v>-4187565.2799999826</v>
      </c>
      <c r="K90" s="8"/>
    </row>
    <row r="91" spans="5:18">
      <c r="I91" s="5"/>
      <c r="K91" s="8"/>
    </row>
    <row r="92" spans="5:18">
      <c r="K92" s="8"/>
    </row>
  </sheetData>
  <mergeCells count="4">
    <mergeCell ref="A1:L1"/>
    <mergeCell ref="A3:L3"/>
    <mergeCell ref="A5:L5"/>
    <mergeCell ref="H86:I86"/>
  </mergeCells>
  <pageMargins left="0.2" right="0.2" top="0.84" bottom="0.74803149606299213" header="0.31496062992125984" footer="0.31496062992125984"/>
  <pageSetup orientation="landscape" r:id="rId1"/>
  <headerFooter>
    <oddFooter>&amp;CPreparado por: Ana Ma. De Los Santos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F34"/>
  <sheetViews>
    <sheetView topLeftCell="A7" workbookViewId="0">
      <selection activeCell="A20" sqref="A20"/>
    </sheetView>
  </sheetViews>
  <sheetFormatPr baseColWidth="10" defaultRowHeight="15"/>
  <cols>
    <col min="1" max="1" width="38.42578125" style="1" customWidth="1"/>
    <col min="2" max="2" width="19.5703125" style="1" customWidth="1"/>
    <col min="3" max="4" width="18.42578125" style="1" customWidth="1"/>
    <col min="5" max="5" width="11.42578125" style="2"/>
    <col min="6" max="6" width="16.42578125" style="1" bestFit="1" customWidth="1"/>
    <col min="7" max="16384" width="11.42578125" style="1"/>
  </cols>
  <sheetData>
    <row r="1" spans="1:6" ht="20.100000000000001" customHeight="1"/>
    <row r="2" spans="1:6" ht="20.100000000000001" customHeight="1">
      <c r="A2" s="151" t="s">
        <v>118</v>
      </c>
      <c r="B2" s="151"/>
      <c r="C2" s="151"/>
      <c r="D2" s="151"/>
    </row>
    <row r="3" spans="1:6" ht="20.100000000000001" customHeight="1"/>
    <row r="4" spans="1:6" ht="20.100000000000001" customHeight="1">
      <c r="A4" s="150" t="s">
        <v>109</v>
      </c>
      <c r="B4" s="150"/>
      <c r="C4" s="150"/>
      <c r="D4" s="150"/>
    </row>
    <row r="5" spans="1:6" ht="20.100000000000001" customHeight="1">
      <c r="A5" s="19"/>
    </row>
    <row r="6" spans="1:6" ht="20.100000000000001" customHeight="1">
      <c r="A6" s="70" t="s">
        <v>94</v>
      </c>
      <c r="B6" s="70" t="s">
        <v>95</v>
      </c>
      <c r="C6" s="70" t="s">
        <v>96</v>
      </c>
      <c r="D6" s="76" t="s">
        <v>97</v>
      </c>
      <c r="F6" s="2">
        <v>1879562953.3199999</v>
      </c>
    </row>
    <row r="7" spans="1:6" ht="20.100000000000001" customHeight="1">
      <c r="A7" s="70"/>
      <c r="B7" s="70"/>
      <c r="C7" s="70"/>
      <c r="D7" s="4"/>
      <c r="F7" s="2">
        <v>1753455969.8699999</v>
      </c>
    </row>
    <row r="8" spans="1:6" ht="20.100000000000001" customHeight="1">
      <c r="A8" s="69" t="s">
        <v>93</v>
      </c>
      <c r="B8" s="71">
        <v>1381301223</v>
      </c>
      <c r="C8" s="71">
        <v>280181519</v>
      </c>
      <c r="D8" s="71">
        <f>SUM(B8:C8)</f>
        <v>1661482742</v>
      </c>
      <c r="F8" s="2">
        <f>F6-F7</f>
        <v>126106983.45000005</v>
      </c>
    </row>
    <row r="9" spans="1:6" ht="20.100000000000001" customHeight="1">
      <c r="A9" s="1" t="s">
        <v>98</v>
      </c>
      <c r="B9" s="71">
        <v>50000000</v>
      </c>
      <c r="C9" s="71">
        <v>0</v>
      </c>
      <c r="D9" s="71">
        <f>SUM(B9:C9)</f>
        <v>50000000</v>
      </c>
      <c r="F9" s="71"/>
    </row>
    <row r="10" spans="1:6" ht="20.100000000000001" customHeight="1">
      <c r="A10" s="1" t="s">
        <v>101</v>
      </c>
      <c r="B10" s="71">
        <v>200000000</v>
      </c>
      <c r="C10" s="71">
        <v>0</v>
      </c>
      <c r="D10" s="71">
        <f>SUM(B10:C10)</f>
        <v>200000000</v>
      </c>
      <c r="F10" s="71">
        <v>1879562953.3199999</v>
      </c>
    </row>
    <row r="11" spans="1:6" ht="20.100000000000001" customHeight="1">
      <c r="A11" s="3" t="s">
        <v>99</v>
      </c>
      <c r="B11" s="72">
        <f>SUM(B8:B10)</f>
        <v>1631301223</v>
      </c>
      <c r="C11" s="72">
        <f>SUM(C8:C10)</f>
        <v>280181519</v>
      </c>
      <c r="D11" s="72">
        <f>SUM(D8:D10)</f>
        <v>1911482742</v>
      </c>
      <c r="F11" s="71">
        <v>31919788.68</v>
      </c>
    </row>
    <row r="12" spans="1:6" ht="20.100000000000001" customHeight="1">
      <c r="B12" s="71"/>
      <c r="C12" s="71"/>
      <c r="F12" s="71">
        <f>SUM(F10:F11)</f>
        <v>1911482742</v>
      </c>
    </row>
    <row r="13" spans="1:6" ht="20.100000000000001" customHeight="1">
      <c r="B13" s="71"/>
      <c r="C13" s="71"/>
    </row>
    <row r="14" spans="1:6" ht="20.100000000000001" customHeight="1">
      <c r="A14" s="1" t="s">
        <v>100</v>
      </c>
      <c r="B14" s="71">
        <v>1319246127.52</v>
      </c>
      <c r="C14" s="2">
        <v>234521572.28999999</v>
      </c>
      <c r="D14" s="2">
        <f>SUM(B14:C14)</f>
        <v>1553767699.8099999</v>
      </c>
    </row>
    <row r="15" spans="1:6" ht="20.100000000000001" customHeight="1">
      <c r="A15" s="1" t="s">
        <v>101</v>
      </c>
      <c r="B15" s="71">
        <v>199688270.06</v>
      </c>
      <c r="C15" s="2">
        <v>0</v>
      </c>
      <c r="D15" s="2">
        <f>SUM(B15:C15)</f>
        <v>199688270.06</v>
      </c>
    </row>
    <row r="16" spans="1:6" ht="20.100000000000001" customHeight="1">
      <c r="A16" s="3" t="s">
        <v>0</v>
      </c>
      <c r="B16" s="71"/>
      <c r="C16" s="2"/>
      <c r="D16" s="2"/>
    </row>
    <row r="17" spans="1:6" ht="20.100000000000001" customHeight="1">
      <c r="A17" s="1" t="s">
        <v>102</v>
      </c>
      <c r="B17" s="71">
        <v>94233405.189999998</v>
      </c>
      <c r="C17" s="2">
        <v>31873578.260000002</v>
      </c>
      <c r="D17" s="2">
        <f>SUM(B17:C17)</f>
        <v>126106983.45</v>
      </c>
      <c r="F17" s="7"/>
    </row>
    <row r="18" spans="1:6" ht="20.100000000000001" customHeight="1">
      <c r="A18" s="3" t="s">
        <v>103</v>
      </c>
      <c r="B18" s="72">
        <f>SUM(B14:B17)</f>
        <v>1613167802.77</v>
      </c>
      <c r="C18" s="73">
        <f>SUM(C14:C17)</f>
        <v>266395150.54999998</v>
      </c>
      <c r="D18" s="4">
        <f>SUM(D14:D17)</f>
        <v>1879562953.3199999</v>
      </c>
      <c r="F18" s="2">
        <v>136880</v>
      </c>
    </row>
    <row r="19" spans="1:6" ht="20.100000000000001" customHeight="1">
      <c r="B19" s="71"/>
      <c r="C19" s="2"/>
      <c r="D19" s="2"/>
      <c r="F19" s="2">
        <v>122000000</v>
      </c>
    </row>
    <row r="20" spans="1:6" ht="20.100000000000001" customHeight="1">
      <c r="B20" s="71"/>
      <c r="F20" s="2">
        <v>2834486</v>
      </c>
    </row>
    <row r="21" spans="1:6" ht="20.100000000000001" customHeight="1">
      <c r="A21" s="1" t="s">
        <v>105</v>
      </c>
      <c r="B21" s="71">
        <v>12765898.74</v>
      </c>
      <c r="C21" s="71">
        <v>8158080.3899999997</v>
      </c>
      <c r="D21" s="2">
        <f>SUM(B21:C21)</f>
        <v>20923979.129999999</v>
      </c>
      <c r="F21" s="2">
        <v>2000000</v>
      </c>
    </row>
    <row r="22" spans="1:6" ht="20.100000000000001" customHeight="1">
      <c r="A22" s="1" t="s">
        <v>101</v>
      </c>
      <c r="B22" s="71">
        <v>311729.94</v>
      </c>
      <c r="C22" s="2">
        <v>0</v>
      </c>
      <c r="D22" s="2">
        <f>SUM(B22:C22)</f>
        <v>311729.94</v>
      </c>
      <c r="F22" s="2">
        <f>SUM(F18:F21)</f>
        <v>126971366</v>
      </c>
    </row>
    <row r="23" spans="1:6" ht="20.100000000000001" customHeight="1">
      <c r="A23" s="3" t="s">
        <v>104</v>
      </c>
      <c r="B23" s="71"/>
      <c r="C23" s="2"/>
      <c r="D23" s="2"/>
      <c r="F23" s="2"/>
    </row>
    <row r="24" spans="1:6" ht="20.100000000000001" customHeight="1">
      <c r="A24" s="1" t="s">
        <v>107</v>
      </c>
      <c r="B24" s="71">
        <v>5055791.55</v>
      </c>
      <c r="C24" s="2">
        <v>5628288.0599999996</v>
      </c>
      <c r="D24" s="2">
        <f>SUM(B24:C24)</f>
        <v>10684079.609999999</v>
      </c>
      <c r="F24" s="2">
        <v>125984248.02</v>
      </c>
    </row>
    <row r="25" spans="1:6" ht="20.100000000000001" customHeight="1">
      <c r="A25" s="3" t="s">
        <v>106</v>
      </c>
      <c r="B25" s="72">
        <f>SUM(B21:B22)</f>
        <v>13077628.68</v>
      </c>
      <c r="C25" s="74">
        <f>SUM(C21:C22)</f>
        <v>8158080.3899999997</v>
      </c>
      <c r="D25" s="4">
        <f>SUM(D21:D24)</f>
        <v>31919788.68</v>
      </c>
      <c r="F25" s="2">
        <v>1165514</v>
      </c>
    </row>
    <row r="26" spans="1:6" ht="20.100000000000001" customHeight="1">
      <c r="B26" s="71"/>
      <c r="C26" s="13"/>
      <c r="D26" s="2"/>
      <c r="F26" s="2">
        <v>223062</v>
      </c>
    </row>
    <row r="27" spans="1:6" ht="20.100000000000001" customHeight="1">
      <c r="A27" s="75" t="s">
        <v>108</v>
      </c>
      <c r="B27" s="71"/>
      <c r="C27" s="13"/>
      <c r="D27" s="4">
        <f>D18+D25</f>
        <v>1911482742</v>
      </c>
      <c r="F27" s="2">
        <v>86000000</v>
      </c>
    </row>
    <row r="28" spans="1:6" ht="20.100000000000001" customHeight="1">
      <c r="A28" s="3"/>
      <c r="B28" s="72"/>
      <c r="C28" s="4"/>
      <c r="D28" s="4"/>
      <c r="F28" s="2">
        <v>42000000</v>
      </c>
    </row>
    <row r="29" spans="1:6" ht="20.100000000000001" customHeight="1">
      <c r="B29" s="71"/>
      <c r="C29" s="2"/>
      <c r="D29" s="2"/>
      <c r="F29" s="2">
        <f>SUM(F26:F28)</f>
        <v>128223062</v>
      </c>
    </row>
    <row r="30" spans="1:6">
      <c r="F30" s="2">
        <f>F29-F25</f>
        <v>127057548</v>
      </c>
    </row>
    <row r="34" spans="6:6">
      <c r="F34" s="7">
        <f>F30-F24</f>
        <v>1073299.9800000042</v>
      </c>
    </row>
  </sheetData>
  <mergeCells count="2">
    <mergeCell ref="A4:D4"/>
    <mergeCell ref="A2:D2"/>
  </mergeCells>
  <pageMargins left="0.4" right="0.31" top="2.02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B20"/>
  <sheetViews>
    <sheetView topLeftCell="A25" workbookViewId="0">
      <selection activeCell="B45" sqref="B45"/>
    </sheetView>
  </sheetViews>
  <sheetFormatPr baseColWidth="10" defaultRowHeight="15"/>
  <cols>
    <col min="1" max="1" width="38.28515625" customWidth="1"/>
    <col min="2" max="2" width="36.28515625" style="8" customWidth="1"/>
  </cols>
  <sheetData>
    <row r="1" spans="1:2" ht="19.5">
      <c r="A1" s="151" t="s">
        <v>118</v>
      </c>
      <c r="B1" s="151"/>
    </row>
    <row r="3" spans="1:2">
      <c r="A3" s="152" t="s">
        <v>110</v>
      </c>
      <c r="B3" s="152"/>
    </row>
    <row r="4" spans="1:2" ht="16.5">
      <c r="A4" s="14"/>
      <c r="B4" s="14"/>
    </row>
    <row r="5" spans="1:2" ht="15.75" thickBot="1">
      <c r="A5" s="9"/>
      <c r="B5" s="9"/>
    </row>
    <row r="6" spans="1:2">
      <c r="A6" s="84" t="s">
        <v>74</v>
      </c>
      <c r="B6" s="85" t="s">
        <v>73</v>
      </c>
    </row>
    <row r="7" spans="1:2">
      <c r="A7" s="20" t="s">
        <v>72</v>
      </c>
      <c r="B7" s="21">
        <v>76373392.790000007</v>
      </c>
    </row>
    <row r="8" spans="1:2">
      <c r="A8" s="20" t="s">
        <v>71</v>
      </c>
      <c r="B8" s="21">
        <v>204438426.08000001</v>
      </c>
    </row>
    <row r="9" spans="1:2">
      <c r="A9" s="20" t="s">
        <v>70</v>
      </c>
      <c r="B9" s="21">
        <v>123104931.2</v>
      </c>
    </row>
    <row r="10" spans="1:2">
      <c r="A10" s="20" t="s">
        <v>69</v>
      </c>
      <c r="B10" s="21">
        <v>190415046.94999999</v>
      </c>
    </row>
    <row r="11" spans="1:2">
      <c r="A11" s="20" t="s">
        <v>68</v>
      </c>
      <c r="B11" s="21">
        <v>108984614.14</v>
      </c>
    </row>
    <row r="12" spans="1:2">
      <c r="A12" s="20" t="s">
        <v>67</v>
      </c>
      <c r="B12" s="21">
        <v>263750772.77000001</v>
      </c>
    </row>
    <row r="13" spans="1:2">
      <c r="A13" s="20" t="s">
        <v>66</v>
      </c>
      <c r="B13" s="21">
        <v>115219311.36</v>
      </c>
    </row>
    <row r="14" spans="1:2">
      <c r="A14" s="20" t="s">
        <v>65</v>
      </c>
      <c r="B14" s="21">
        <v>102942848.55</v>
      </c>
    </row>
    <row r="15" spans="1:2">
      <c r="A15" s="20" t="s">
        <v>64</v>
      </c>
      <c r="B15" s="21">
        <v>133899763.23999999</v>
      </c>
    </row>
    <row r="16" spans="1:2">
      <c r="A16" s="20" t="s">
        <v>63</v>
      </c>
      <c r="B16" s="21">
        <v>152446426.31999999</v>
      </c>
    </row>
    <row r="17" spans="1:2">
      <c r="A17" s="20" t="s">
        <v>62</v>
      </c>
      <c r="B17" s="21">
        <v>167121753.80000001</v>
      </c>
    </row>
    <row r="18" spans="1:2">
      <c r="A18" s="20" t="s">
        <v>61</v>
      </c>
      <c r="B18" s="21">
        <v>240865666.12</v>
      </c>
    </row>
    <row r="19" spans="1:2" ht="15.75" thickBot="1">
      <c r="A19" s="86" t="s">
        <v>101</v>
      </c>
      <c r="B19" s="87"/>
    </row>
    <row r="20" spans="1:2">
      <c r="B20" s="18">
        <f>SUM(B7:B19)</f>
        <v>1879562953.3199997</v>
      </c>
    </row>
  </sheetData>
  <mergeCells count="2">
    <mergeCell ref="A3:B3"/>
    <mergeCell ref="A1:B1"/>
  </mergeCells>
  <pageMargins left="0.91" right="0.7" top="0.83" bottom="0.9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EJECUCION AGOSTO 2017 F. 2098</vt:lpstr>
      <vt:lpstr>EJECUCION AGOSTO 2017. F 100</vt:lpstr>
      <vt:lpstr>EJECUCION JULIO 2017. F 2098</vt:lpstr>
      <vt:lpstr>EJECUCION JULIO 2017. F 100</vt:lpstr>
      <vt:lpstr>EJECUCION ENERO JUNIO2017 F.100</vt:lpstr>
      <vt:lpstr>EJEC. ENERO JUNIO 2017 F.2098</vt:lpstr>
      <vt:lpstr>CUADRO EJEC.2016</vt:lpstr>
      <vt:lpstr>cierre ejecucion 2015</vt:lpstr>
      <vt:lpstr> </vt:lpstr>
      <vt:lpstr>2015</vt:lpstr>
      <vt:lpstr>CUADRO EJEC.2015</vt:lpstr>
      <vt:lpstr>Hoja1 (4)</vt:lpstr>
      <vt:lpstr>Hoja1 (3)</vt:lpstr>
      <vt:lpstr>Hoja1</vt:lpstr>
      <vt:lpstr>Hoja1 (2)</vt:lpstr>
    </vt:vector>
  </TitlesOfParts>
  <Company>administrativo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a.delossantos</dc:creator>
  <cp:lastModifiedBy>r.hernandez</cp:lastModifiedBy>
  <cp:lastPrinted>2017-09-04T20:57:35Z</cp:lastPrinted>
  <dcterms:created xsi:type="dcterms:W3CDTF">2013-01-16T17:57:23Z</dcterms:created>
  <dcterms:modified xsi:type="dcterms:W3CDTF">2017-09-13T18:03:27Z</dcterms:modified>
</cp:coreProperties>
</file>