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F95B7FC1-2B06-4A88-B41C-E54DCD4AA9EA}" xr6:coauthVersionLast="47" xr6:coauthVersionMax="47" xr10:uidLastSave="{00000000-0000-0000-0000-000000000000}"/>
  <bookViews>
    <workbookView xWindow="-120" yWindow="-120" windowWidth="29040" windowHeight="15840" xr2:uid="{C09C9E5E-1243-4F0C-A502-AC24D1F71BA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5" i="1"/>
  <c r="C41" i="1"/>
  <c r="C40" i="1"/>
  <c r="C39" i="1"/>
  <c r="C38" i="1"/>
  <c r="C37" i="1"/>
  <c r="C36" i="1"/>
  <c r="C35" i="1"/>
  <c r="C34" i="1"/>
  <c r="C33" i="1"/>
  <c r="C32" i="1"/>
  <c r="C31" i="1"/>
  <c r="C30" i="1"/>
  <c r="C19" i="1"/>
  <c r="C27" i="1" s="1"/>
  <c r="C43" i="1" s="1"/>
  <c r="C14" i="1"/>
  <c r="C12" i="1"/>
  <c r="C16" i="1" s="1"/>
  <c r="C48" i="1" s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<sst xmlns="http://schemas.openxmlformats.org/spreadsheetml/2006/main" count="58" uniqueCount="58">
  <si>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</si>
  <si>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</si>
  <si>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</si>
  <si>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Agosto 2023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</si>
  <si>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</si>
  <si>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</si>
  <si>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</si>
  <si>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</si>
  <si>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</si>
  <si>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</si>
  <si>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</si>
  <si>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</si>
  <si>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</si>
  <si>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</si>
  <si>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</si>
  <si>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</si>
  <si>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</si>
  <si>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</si>
  <si>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</si>
  <si>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</si>
  <si>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</si>
  <si>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</si>
  <si>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</si>
  <si>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</si>
  <si>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</si>
  <si>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</si>
  <si>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t>Depreciación Acum. Equipos de Computos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</si>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</sst>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8"/>
      <color rgb="FF000000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4" fontId="0" fillId="0" borderId="0" xfId="0" applyNumberFormat="1"/>
    <xf numFmtId="164" fontId="3" fillId="0" borderId="0" xfId="0" applyNumberFormat="1" applyFont="1" applyAlignment="1">
      <alignment horizontal="center"/>
    </xf>
    <xf numFmtId="43" fontId="0" fillId="0" borderId="0" xfId="0" applyNumberFormat="1"/>
    <xf numFmtId="43" fontId="0" fillId="0" borderId="0" xfId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3" fillId="0" borderId="0" xfId="1" applyFont="1" applyFill="1"/>
    <xf numFmtId="43" fontId="6" fillId="0" borderId="0" xfId="1" applyFont="1" applyFill="1"/>
    <xf numFmtId="4" fontId="3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4" fontId="6" fillId="0" borderId="0" xfId="2" applyNumberFormat="1" applyFont="1"/>
    <xf numFmtId="43" fontId="6" fillId="0" borderId="0" xfId="3" applyNumberFormat="1" applyFont="1"/>
    <xf numFmtId="43" fontId="6" fillId="0" borderId="0" xfId="1" applyFont="1"/>
    <xf numFmtId="4" fontId="1" fillId="0" borderId="0" xfId="4" applyNumberFormat="1"/>
    <xf numFmtId="4" fontId="6" fillId="0" borderId="0" xfId="5" applyNumberFormat="1" applyFon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10" fillId="0" borderId="0" xfId="0" applyFont="1"/>
    <xf numFmtId="164" fontId="5" fillId="2" borderId="3" xfId="0" applyNumberFormat="1" applyFont="1" applyFill="1" applyBorder="1"/>
    <xf numFmtId="43" fontId="3" fillId="0" borderId="0" xfId="0" applyNumberFormat="1" applyFont="1"/>
    <xf numFmtId="164" fontId="11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43" fontId="0" fillId="0" borderId="0" xfId="1" applyFont="1" applyFill="1"/>
    <xf numFmtId="0" fontId="0" fillId="0" borderId="0" xfId="0" applyFill="1"/>
    <xf numFmtId="4" fontId="0" fillId="0" borderId="0" xfId="0" applyNumberFormat="1" applyFill="1"/>
    <xf numFmtId="164" fontId="3" fillId="0" borderId="0" xfId="0" applyNumberFormat="1" applyFont="1" applyFill="1"/>
    <xf numFmtId="43" fontId="0" fillId="0" borderId="0" xfId="0" applyNumberFormat="1" applyFill="1"/>
    <xf numFmtId="0" fontId="3" fillId="0" borderId="0" xfId="0" applyFont="1" applyFill="1"/>
    <xf numFmtId="4" fontId="3" fillId="0" borderId="0" xfId="0" applyNumberFormat="1" applyFont="1" applyFill="1"/>
    <xf numFmtId="164" fontId="0" fillId="0" borderId="0" xfId="0" applyNumberFormat="1" applyFill="1" applyAlignment="1">
      <alignment horizontal="left"/>
    </xf>
    <xf numFmtId="4" fontId="0" fillId="0" borderId="0" xfId="0" applyNumberFormat="1" applyFill="1" applyAlignment="1">
      <alignment horizontal="right"/>
    </xf>
    <xf numFmtId="165" fontId="0" fillId="0" borderId="0" xfId="0" applyNumberFormat="1" applyFill="1"/>
    <xf numFmtId="49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43" fontId="3" fillId="0" borderId="0" xfId="0" applyNumberFormat="1" applyFont="1" applyFill="1"/>
    <xf numFmtId="4" fontId="6" fillId="0" borderId="0" xfId="2" applyNumberFormat="1" applyFont="1" applyFill="1"/>
    <xf numFmtId="43" fontId="3" fillId="0" borderId="0" xfId="0" applyNumberFormat="1" applyFont="1" applyFill="1" applyAlignment="1">
      <alignment horizontal="center"/>
    </xf>
  </cellXfs>
  <cellStyles count="6">
    <cellStyle name="Millares" xfId="1" builtinId="3"/>
    <cellStyle name="Normal" xfId="0" builtinId="0"/>
    <cellStyle name="Normal 13" xfId="5" xr:uid="{A5B71C6F-EB0E-42B5-AA92-B5FD76D88307}"/>
    <cellStyle name="Normal 18" xfId="3" xr:uid="{5C63D6C9-3585-4655-A5B4-AA90CE69A59B}"/>
    <cellStyle name="Normal 38" xfId="4" xr:uid="{C614AB51-2F25-47F0-8D9C-B2E0228F79A0}"/>
    <cellStyle name="Normal 6" xfId="2" xr:uid="{E5E42F63-0032-4246-8ED0-7CF9C6070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622C43B1-D866-4EAA-A001-0B8205594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B6FC53E6-FAAE-4B26-AD74-115EE4FE7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vasquez\Desktop\ESTADO%20FINANCIERO%20MES%20%20Agosto%202023.xlsx" TargetMode="External"/><Relationship Id="rId1" Type="http://schemas.openxmlformats.org/officeDocument/2006/relationships/externalLinkPath" Target="/Users/f.vasquez/Desktop/ESTADO%20FINANCIERO%20MES%20%20Agost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dep"/>
      <sheetName val="Hoja5"/>
      <sheetName val="Hoja3"/>
      <sheetName val="Hoja2"/>
      <sheetName val="Hoja9"/>
      <sheetName val="Hoja4"/>
      <sheetName val="Hoja15"/>
      <sheetName val="Hoja7"/>
      <sheetName val="liviano"/>
      <sheetName val="Hoja10"/>
      <sheetName val="Hoja6"/>
    </sheetNames>
    <sheetDataSet>
      <sheetData sheetId="0"/>
      <sheetData sheetId="1"/>
      <sheetData sheetId="2"/>
      <sheetData sheetId="3"/>
      <sheetData sheetId="4">
        <row r="36">
          <cell r="C36">
            <v>-414251643.86999989</v>
          </cell>
        </row>
      </sheetData>
      <sheetData sheetId="5">
        <row r="30">
          <cell r="D30">
            <v>25054293.780000001</v>
          </cell>
        </row>
      </sheetData>
      <sheetData sheetId="6">
        <row r="29">
          <cell r="C29">
            <v>800000</v>
          </cell>
        </row>
      </sheetData>
      <sheetData sheetId="7"/>
      <sheetData sheetId="8">
        <row r="33">
          <cell r="C33">
            <v>422995902.22000003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6">
          <cell r="D26">
            <v>88061347.670000002</v>
          </cell>
        </row>
        <row r="27">
          <cell r="D27">
            <v>51581740.299999997</v>
          </cell>
        </row>
        <row r="28">
          <cell r="D28">
            <v>3029235.2</v>
          </cell>
        </row>
        <row r="29">
          <cell r="D29">
            <v>54542826.780000001</v>
          </cell>
        </row>
        <row r="30">
          <cell r="D30">
            <v>61620925.710000001</v>
          </cell>
        </row>
        <row r="32">
          <cell r="D32">
            <v>3525163035.0500002</v>
          </cell>
        </row>
      </sheetData>
      <sheetData sheetId="21">
        <row r="24">
          <cell r="D24">
            <v>4771025.18</v>
          </cell>
        </row>
        <row r="25">
          <cell r="D25">
            <v>51953710.93</v>
          </cell>
        </row>
        <row r="26">
          <cell r="D26">
            <v>16106335.310000001</v>
          </cell>
        </row>
        <row r="27">
          <cell r="D27">
            <v>5682627.6500000004</v>
          </cell>
        </row>
        <row r="28">
          <cell r="D28">
            <v>1053285.6599999999</v>
          </cell>
        </row>
      </sheetData>
      <sheetData sheetId="22">
        <row r="31">
          <cell r="C31">
            <v>299352932</v>
          </cell>
        </row>
      </sheetData>
      <sheetData sheetId="23">
        <row r="21">
          <cell r="C21">
            <v>44264255.899999999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3">
          <cell r="B23">
            <v>890425339.16999996</v>
          </cell>
        </row>
      </sheetData>
      <sheetData sheetId="35">
        <row r="115">
          <cell r="D115">
            <v>738322351.1099999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F2F49-0CDC-474F-BD21-2DF992686324}">
  <dimension ref="A1:K75"/>
  <sheetViews>
    <sheetView tabSelected="1" topLeftCell="A37" workbookViewId="0">
      <selection activeCell="G53" sqref="G53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" bestFit="1" customWidth="1"/>
    <col min="6" max="6" width="36.7109375" style="3" bestFit="1" customWidth="1"/>
    <col min="7" max="7" width="29.7109375" style="4" customWidth="1"/>
    <col min="8" max="8" width="18.28515625" style="4" customWidth="1"/>
    <col min="9" max="9" width="11.42578125" style="4"/>
    <col min="10" max="10" width="14.140625" style="4" customWidth="1"/>
    <col min="11" max="16384" width="11.42578125" style="4"/>
  </cols>
  <sheetData>
    <row r="1" spans="1:8" ht="19.5" customHeight="1" x14ac:dyDescent="0.2">
      <c r="A1" s="1"/>
      <c r="B1" s="2"/>
      <c r="C1" s="2"/>
      <c r="D1" s="2"/>
    </row>
    <row r="2" spans="1:8" ht="18.75" customHeight="1" x14ac:dyDescent="0.2">
      <c r="A2" s="1"/>
      <c r="B2" s="5"/>
      <c r="C2" s="6"/>
      <c r="D2" s="5"/>
    </row>
    <row r="3" spans="1:8" ht="18.75" customHeight="1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</row>
    <row r="7" spans="1:8" s="1" customFormat="1" ht="14.25" x14ac:dyDescent="0.2">
      <c r="A7" s="2" t="s">
        <v>3</v>
      </c>
      <c r="B7" s="2"/>
      <c r="C7" s="2"/>
      <c r="D7" s="2"/>
      <c r="E7" s="7"/>
      <c r="F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</row>
    <row r="9" spans="1:8" ht="9.75" customHeight="1" x14ac:dyDescent="0.2"/>
    <row r="10" spans="1:8" ht="15" x14ac:dyDescent="0.25">
      <c r="B10" s="9" t="s">
        <v>5</v>
      </c>
      <c r="E10"/>
      <c r="F10"/>
      <c r="G10" s="10"/>
      <c r="H10"/>
    </row>
    <row r="11" spans="1:8" ht="15" x14ac:dyDescent="0.25">
      <c r="B11" s="4" t="s">
        <v>6</v>
      </c>
      <c r="E11"/>
      <c r="F11"/>
      <c r="G11" s="10"/>
      <c r="H11"/>
    </row>
    <row r="12" spans="1:8" ht="15" x14ac:dyDescent="0.25">
      <c r="B12" s="4" t="s">
        <v>7</v>
      </c>
      <c r="C12" s="11">
        <f>+[1]Banco!D30+[1]caja!C29</f>
        <v>25854293.780000001</v>
      </c>
      <c r="E12" s="12"/>
      <c r="F12"/>
      <c r="G12" s="10"/>
      <c r="H12"/>
    </row>
    <row r="13" spans="1:8" ht="15" x14ac:dyDescent="0.25">
      <c r="B13" s="4" t="s">
        <v>8</v>
      </c>
      <c r="C13" s="3">
        <v>18632186.780000001</v>
      </c>
      <c r="E13" s="13"/>
      <c r="F13" s="12"/>
      <c r="G13" s="10"/>
      <c r="H13" s="13"/>
    </row>
    <row r="14" spans="1:8" ht="15" x14ac:dyDescent="0.25">
      <c r="B14" s="4" t="s">
        <v>9</v>
      </c>
      <c r="C14" s="3">
        <f>+[1]Inv.!C33</f>
        <v>422995902.22000003</v>
      </c>
      <c r="E14" s="44"/>
      <c r="F14" s="45"/>
      <c r="G14" s="46"/>
      <c r="H14" s="13"/>
    </row>
    <row r="15" spans="1:8" ht="15" x14ac:dyDescent="0.25">
      <c r="B15" s="4" t="s">
        <v>10</v>
      </c>
      <c r="C15" s="3">
        <v>163518.51</v>
      </c>
      <c r="E15" s="46"/>
      <c r="F15" s="45"/>
      <c r="G15" s="46"/>
      <c r="H15" s="13"/>
    </row>
    <row r="16" spans="1:8" ht="15.75" thickBot="1" x14ac:dyDescent="0.3">
      <c r="B16" s="14" t="s">
        <v>11</v>
      </c>
      <c r="C16" s="15">
        <f>SUM(C12:C15)</f>
        <v>467645901.29000002</v>
      </c>
      <c r="D16" s="10"/>
      <c r="E16" s="46"/>
      <c r="F16" s="46"/>
      <c r="G16" s="46"/>
      <c r="H16" s="13"/>
    </row>
    <row r="17" spans="2:8" ht="20.25" customHeight="1" thickTop="1" x14ac:dyDescent="0.25">
      <c r="E17" s="45"/>
      <c r="F17" s="45"/>
      <c r="G17" s="46"/>
      <c r="H17" s="13"/>
    </row>
    <row r="18" spans="2:8" ht="15" x14ac:dyDescent="0.25">
      <c r="B18" s="4" t="s">
        <v>12</v>
      </c>
      <c r="E18" s="46"/>
      <c r="F18" s="45"/>
      <c r="G18" s="46"/>
      <c r="H18" s="13"/>
    </row>
    <row r="19" spans="2:8" ht="15" x14ac:dyDescent="0.25">
      <c r="B19" s="4" t="s">
        <v>13</v>
      </c>
      <c r="C19" s="16">
        <f>+[1]Terreno!C31</f>
        <v>299352932</v>
      </c>
      <c r="E19" s="45"/>
      <c r="F19" s="47"/>
      <c r="G19" s="46"/>
      <c r="H19" s="13"/>
    </row>
    <row r="20" spans="2:8" ht="15" x14ac:dyDescent="0.25">
      <c r="B20" s="4" t="s">
        <v>14</v>
      </c>
      <c r="C20" s="16">
        <v>178984290.30000001</v>
      </c>
      <c r="E20" s="45"/>
      <c r="F20" s="45"/>
      <c r="G20" s="46"/>
      <c r="H20" s="13"/>
    </row>
    <row r="21" spans="2:8" ht="15" x14ac:dyDescent="0.25">
      <c r="B21" s="4" t="s">
        <v>15</v>
      </c>
      <c r="C21" s="17">
        <v>69973575.709999993</v>
      </c>
      <c r="E21" s="45"/>
      <c r="F21" s="44"/>
      <c r="G21" s="48"/>
      <c r="H21" s="13"/>
    </row>
    <row r="22" spans="2:8" ht="15" x14ac:dyDescent="0.25">
      <c r="B22" s="4" t="s">
        <v>16</v>
      </c>
      <c r="C22" s="16">
        <v>5543326.4299999997</v>
      </c>
      <c r="E22" s="45"/>
      <c r="F22" s="44"/>
      <c r="G22" s="46"/>
      <c r="H22"/>
    </row>
    <row r="23" spans="2:8" ht="15" x14ac:dyDescent="0.25">
      <c r="B23" s="4" t="s">
        <v>17</v>
      </c>
      <c r="C23" s="16">
        <v>120575076.08</v>
      </c>
      <c r="E23" s="45"/>
      <c r="F23" s="44"/>
      <c r="G23" s="45"/>
      <c r="H23" s="10"/>
    </row>
    <row r="24" spans="2:8" ht="15" x14ac:dyDescent="0.25">
      <c r="B24" s="4" t="s">
        <v>18</v>
      </c>
      <c r="C24" s="16">
        <v>54078942.810000002</v>
      </c>
      <c r="E24" s="46"/>
      <c r="F24" s="47"/>
      <c r="G24" s="49"/>
      <c r="H24" s="3"/>
    </row>
    <row r="25" spans="2:8" ht="15" x14ac:dyDescent="0.25">
      <c r="B25" s="4" t="s">
        <v>19</v>
      </c>
      <c r="C25" s="18">
        <v>150551580.00999999</v>
      </c>
      <c r="E25" s="44"/>
      <c r="F25" s="47"/>
      <c r="G25" s="49"/>
      <c r="H25" s="3"/>
    </row>
    <row r="26" spans="2:8" ht="15" x14ac:dyDescent="0.25">
      <c r="B26" s="4" t="s">
        <v>20</v>
      </c>
      <c r="C26" s="17">
        <v>4106933613.1300001</v>
      </c>
      <c r="E26" s="46"/>
      <c r="F26" s="47"/>
      <c r="G26" s="49"/>
    </row>
    <row r="27" spans="2:8" ht="15.75" thickBot="1" x14ac:dyDescent="0.3">
      <c r="B27" s="14" t="s">
        <v>21</v>
      </c>
      <c r="C27" s="15">
        <f>SUM(C19:C26)</f>
        <v>4985993336.4700003</v>
      </c>
      <c r="E27" s="46"/>
      <c r="F27" s="47"/>
      <c r="G27" s="49"/>
    </row>
    <row r="28" spans="2:8" ht="12" customHeight="1" thickTop="1" x14ac:dyDescent="0.2">
      <c r="E28" s="47"/>
      <c r="F28" s="47"/>
      <c r="G28" s="49"/>
    </row>
    <row r="29" spans="2:8" x14ac:dyDescent="0.2">
      <c r="B29" s="4" t="s">
        <v>22</v>
      </c>
      <c r="E29" s="50"/>
      <c r="F29" s="47"/>
      <c r="G29" s="49"/>
    </row>
    <row r="30" spans="2:8" ht="15" x14ac:dyDescent="0.25">
      <c r="B30" s="4" t="s">
        <v>23</v>
      </c>
      <c r="C30" s="10">
        <f>+'[1]Apilc Depreciacion'!D26</f>
        <v>88061347.670000002</v>
      </c>
      <c r="E30" s="51"/>
      <c r="F30" s="47"/>
      <c r="G30" s="49"/>
    </row>
    <row r="31" spans="2:8" ht="15" x14ac:dyDescent="0.25">
      <c r="B31" s="20" t="s">
        <v>24</v>
      </c>
      <c r="C31" s="10">
        <f>+'[1]Apilc Depreciacion'!D27</f>
        <v>51581740.299999997</v>
      </c>
      <c r="D31" s="21"/>
      <c r="E31" s="22"/>
    </row>
    <row r="32" spans="2:8" ht="15" x14ac:dyDescent="0.25">
      <c r="B32" s="4" t="s">
        <v>25</v>
      </c>
      <c r="C32" s="10">
        <f>+'[1]Apilc Depreciacion'!D28</f>
        <v>3029235.2</v>
      </c>
      <c r="E32" s="22"/>
    </row>
    <row r="33" spans="2:11" ht="15" x14ac:dyDescent="0.25">
      <c r="B33" s="4" t="s">
        <v>26</v>
      </c>
      <c r="C33" s="10">
        <f>+'[1]Apilc Depreciacion'!D29</f>
        <v>54542826.780000001</v>
      </c>
      <c r="E33" s="22"/>
    </row>
    <row r="34" spans="2:11" ht="19.5" customHeight="1" x14ac:dyDescent="0.25">
      <c r="B34" s="4" t="s">
        <v>27</v>
      </c>
      <c r="C34" s="10">
        <f>+'[1]Apilc Depreciacion'!D30</f>
        <v>61620925.710000001</v>
      </c>
      <c r="F34" s="23"/>
    </row>
    <row r="35" spans="2:11" ht="19.5" customHeight="1" x14ac:dyDescent="0.25">
      <c r="B35" s="4" t="s">
        <v>28</v>
      </c>
      <c r="C35" s="10">
        <f>+[1]Depreciacion!D24</f>
        <v>4771025.18</v>
      </c>
      <c r="F35" s="10"/>
    </row>
    <row r="36" spans="2:11" ht="19.5" customHeight="1" x14ac:dyDescent="0.25">
      <c r="B36" s="4" t="s">
        <v>29</v>
      </c>
      <c r="C36" s="10">
        <f>+[1]Depreciacion!D25</f>
        <v>51953710.93</v>
      </c>
      <c r="F36" s="24"/>
    </row>
    <row r="37" spans="2:11" ht="19.5" customHeight="1" x14ac:dyDescent="0.25">
      <c r="B37" s="20" t="s">
        <v>30</v>
      </c>
      <c r="C37" s="10">
        <f>+[1]Depreciacion!D26</f>
        <v>16106335.310000001</v>
      </c>
    </row>
    <row r="38" spans="2:11" ht="17.25" customHeight="1" x14ac:dyDescent="0.25">
      <c r="B38" s="4" t="s">
        <v>31</v>
      </c>
      <c r="C38" s="10">
        <f>+[1]Depreciacion!D27</f>
        <v>5682627.6500000004</v>
      </c>
      <c r="E38" s="22"/>
    </row>
    <row r="39" spans="2:11" ht="17.25" customHeight="1" x14ac:dyDescent="0.25">
      <c r="B39" s="4" t="s">
        <v>32</v>
      </c>
      <c r="C39" s="25">
        <f>+[1]Depreciacion!D28</f>
        <v>1053285.6599999999</v>
      </c>
      <c r="E39" s="22"/>
      <c r="F39" s="26"/>
    </row>
    <row r="40" spans="2:11" ht="17.25" customHeight="1" x14ac:dyDescent="0.25">
      <c r="B40" s="4" t="s">
        <v>33</v>
      </c>
      <c r="C40" s="10">
        <f>+'[1]Apilc Depreciacion'!D32</f>
        <v>3525163035.0500002</v>
      </c>
      <c r="E40" s="46"/>
      <c r="F40" s="46"/>
      <c r="G40" s="49"/>
      <c r="H40" s="49"/>
    </row>
    <row r="41" spans="2:11" ht="12.75" customHeight="1" x14ac:dyDescent="0.25">
      <c r="B41" s="14" t="s">
        <v>34</v>
      </c>
      <c r="C41" s="27">
        <f>SUM(C30:C40)</f>
        <v>3863566095.4400001</v>
      </c>
      <c r="E41" s="46"/>
      <c r="F41" s="46"/>
      <c r="G41" s="49"/>
      <c r="H41" s="49"/>
    </row>
    <row r="42" spans="2:11" ht="15" x14ac:dyDescent="0.25">
      <c r="E42" s="46"/>
      <c r="F42" s="52"/>
      <c r="G42" s="49"/>
      <c r="H42" s="49"/>
    </row>
    <row r="43" spans="2:11" ht="15.75" thickBot="1" x14ac:dyDescent="0.3">
      <c r="B43" s="4" t="s">
        <v>35</v>
      </c>
      <c r="C43" s="28">
        <f>SUM(C27+C45-C41)</f>
        <v>1166691496.9299998</v>
      </c>
      <c r="E43" s="47"/>
      <c r="F43" s="44"/>
      <c r="G43" s="49"/>
      <c r="H43" s="49"/>
    </row>
    <row r="44" spans="2:11" ht="12" customHeight="1" thickTop="1" x14ac:dyDescent="0.25">
      <c r="C44" s="4"/>
      <c r="E44" s="47"/>
      <c r="F44" s="45"/>
      <c r="G44" s="49"/>
      <c r="H44" s="49"/>
    </row>
    <row r="45" spans="2:11" ht="15" x14ac:dyDescent="0.25">
      <c r="B45" s="4" t="s">
        <v>36</v>
      </c>
      <c r="C45" s="3">
        <f>+'[1]CONTS. EN PROCESO'!C21</f>
        <v>44264255.899999999</v>
      </c>
      <c r="E45" s="47"/>
      <c r="F45" s="48"/>
      <c r="G45" s="49"/>
      <c r="H45" s="49"/>
    </row>
    <row r="46" spans="2:11" ht="15" customHeight="1" x14ac:dyDescent="0.25">
      <c r="B46" s="4" t="s">
        <v>37</v>
      </c>
      <c r="C46" s="29">
        <f>+'[1]Otros activos'!$B$27</f>
        <v>166000.00049999999</v>
      </c>
      <c r="E46" s="44"/>
      <c r="F46" s="53"/>
      <c r="G46" s="54"/>
      <c r="H46" s="55"/>
      <c r="I46" s="30"/>
      <c r="J46" s="31"/>
      <c r="K46" s="32"/>
    </row>
    <row r="47" spans="2:11" ht="15" x14ac:dyDescent="0.25">
      <c r="E47" s="46"/>
      <c r="F47" s="53"/>
      <c r="G47" s="54"/>
      <c r="H47" s="55"/>
      <c r="I47" s="30"/>
      <c r="J47" s="31"/>
      <c r="K47" s="32"/>
    </row>
    <row r="48" spans="2:11" ht="15" customHeight="1" thickBot="1" x14ac:dyDescent="0.3">
      <c r="B48" s="14" t="s">
        <v>38</v>
      </c>
      <c r="C48" s="33">
        <f>SUM(C16+C27-C41+C45+C46)</f>
        <v>1634503398.2205002</v>
      </c>
      <c r="E48" s="47"/>
      <c r="F48" s="48"/>
      <c r="G48" s="49"/>
      <c r="H48" s="49"/>
      <c r="J48" s="19"/>
    </row>
    <row r="49" spans="2:10" ht="15.75" thickTop="1" x14ac:dyDescent="0.25">
      <c r="E49" s="47"/>
      <c r="F49" s="44"/>
      <c r="G49" s="49"/>
      <c r="H49" s="49"/>
      <c r="J49" s="34"/>
    </row>
    <row r="50" spans="2:10" x14ac:dyDescent="0.2">
      <c r="B50" s="9" t="s">
        <v>39</v>
      </c>
      <c r="E50" s="50"/>
      <c r="F50" s="17"/>
      <c r="G50" s="49"/>
      <c r="H50" s="49"/>
    </row>
    <row r="51" spans="2:10" x14ac:dyDescent="0.2">
      <c r="B51" s="4" t="s">
        <v>40</v>
      </c>
      <c r="C51" s="35"/>
      <c r="E51" s="47"/>
      <c r="F51" s="47"/>
      <c r="G51" s="49"/>
      <c r="H51" s="49"/>
    </row>
    <row r="52" spans="2:10" x14ac:dyDescent="0.2">
      <c r="B52" s="4" t="s">
        <v>41</v>
      </c>
      <c r="C52" s="3">
        <f>+[1]CXP!D115</f>
        <v>738322351.1099999</v>
      </c>
      <c r="D52" s="34"/>
      <c r="E52" s="47"/>
      <c r="F52" s="47"/>
      <c r="G52" s="49"/>
      <c r="H52" s="17"/>
    </row>
    <row r="53" spans="2:10" x14ac:dyDescent="0.2">
      <c r="B53" s="4" t="s">
        <v>42</v>
      </c>
      <c r="C53" s="3">
        <f>+'[1]Acum.  por pagar'!B23</f>
        <v>3710488.26</v>
      </c>
      <c r="D53" s="34"/>
      <c r="E53" s="47"/>
      <c r="F53" s="47"/>
      <c r="G53" s="49"/>
      <c r="H53" s="49"/>
    </row>
    <row r="54" spans="2:10" ht="17.25" customHeight="1" thickBot="1" x14ac:dyDescent="0.3">
      <c r="B54" s="4" t="s">
        <v>43</v>
      </c>
      <c r="C54" s="36">
        <f>SUM(C52:C53)</f>
        <v>742032839.36999989</v>
      </c>
      <c r="D54" s="34"/>
      <c r="E54" s="46"/>
      <c r="F54" s="47"/>
      <c r="G54" s="49"/>
      <c r="H54" s="49"/>
    </row>
    <row r="55" spans="2:10" ht="11.25" customHeight="1" thickTop="1" x14ac:dyDescent="0.25">
      <c r="D55" s="34"/>
      <c r="E55" s="46"/>
      <c r="F55" s="47"/>
      <c r="G55" s="49"/>
      <c r="H55" s="49"/>
    </row>
    <row r="56" spans="2:10" ht="11.25" customHeight="1" x14ac:dyDescent="0.2">
      <c r="B56" s="4" t="s">
        <v>44</v>
      </c>
      <c r="E56" s="56"/>
      <c r="F56" s="47"/>
      <c r="G56" s="49"/>
      <c r="H56" s="49"/>
    </row>
    <row r="57" spans="2:10" x14ac:dyDescent="0.2">
      <c r="B57" s="14" t="s">
        <v>45</v>
      </c>
      <c r="C57" s="37">
        <f>SUM(C54+C56)</f>
        <v>742032839.36999989</v>
      </c>
      <c r="E57" s="47"/>
      <c r="F57" s="47"/>
      <c r="G57" s="49"/>
      <c r="H57" s="49"/>
    </row>
    <row r="58" spans="2:10" ht="15" x14ac:dyDescent="0.25">
      <c r="B58" s="9" t="s">
        <v>46</v>
      </c>
      <c r="D58" s="4"/>
      <c r="E58" s="46"/>
      <c r="F58" s="47"/>
      <c r="G58" s="49"/>
      <c r="H58" s="49"/>
    </row>
    <row r="59" spans="2:10" ht="15" x14ac:dyDescent="0.25">
      <c r="B59" s="4" t="s">
        <v>47</v>
      </c>
      <c r="C59" s="19">
        <f>+[1]Utilidad!B22</f>
        <v>415996863.55000001</v>
      </c>
      <c r="D59" s="4"/>
      <c r="E59" s="57"/>
      <c r="F59" s="46"/>
      <c r="G59" s="49"/>
      <c r="H59" s="49"/>
    </row>
    <row r="60" spans="2:10" ht="15" x14ac:dyDescent="0.25">
      <c r="B60" s="4" t="s">
        <v>48</v>
      </c>
      <c r="C60" s="19">
        <f>+[1]Utilidad!B23</f>
        <v>890425339.16999996</v>
      </c>
      <c r="E60" s="50"/>
      <c r="F60" s="46"/>
      <c r="G60" s="49"/>
      <c r="H60" s="49"/>
    </row>
    <row r="61" spans="2:10" ht="15" x14ac:dyDescent="0.25">
      <c r="B61" s="4" t="s">
        <v>49</v>
      </c>
      <c r="C61" s="19">
        <f>+'[1]Estado de Resultados'!C36</f>
        <v>-414251643.86999989</v>
      </c>
      <c r="E61" s="56"/>
      <c r="F61" s="46"/>
      <c r="G61" s="49"/>
      <c r="H61" s="49"/>
    </row>
    <row r="62" spans="2:10" ht="15.75" thickBot="1" x14ac:dyDescent="0.3">
      <c r="B62" s="4" t="s">
        <v>50</v>
      </c>
      <c r="C62" s="38">
        <f>SUM(C58:C61)</f>
        <v>892170558.85000014</v>
      </c>
      <c r="E62" s="46"/>
      <c r="F62" s="46"/>
      <c r="G62" s="49"/>
      <c r="H62" s="49"/>
    </row>
    <row r="63" spans="2:10" ht="16.5" thickTop="1" thickBot="1" x14ac:dyDescent="0.3">
      <c r="B63" s="14" t="s">
        <v>51</v>
      </c>
      <c r="C63" s="33">
        <f>SUM(C57+C62)</f>
        <v>1634203398.22</v>
      </c>
      <c r="D63" s="10"/>
      <c r="E63" s="46"/>
      <c r="F63" s="46"/>
      <c r="G63" s="49"/>
      <c r="H63" s="49"/>
    </row>
    <row r="64" spans="2:10" ht="15.75" thickTop="1" x14ac:dyDescent="0.25">
      <c r="C64" s="19"/>
      <c r="E64" s="47"/>
      <c r="F64" s="46"/>
      <c r="G64" s="49"/>
      <c r="H64" s="49"/>
    </row>
    <row r="65" spans="2:8" ht="15" x14ac:dyDescent="0.25">
      <c r="C65" s="19"/>
      <c r="E65" s="47"/>
      <c r="F65" s="46"/>
      <c r="G65" s="49"/>
      <c r="H65" s="49"/>
    </row>
    <row r="66" spans="2:8" ht="15" x14ac:dyDescent="0.25">
      <c r="C66" s="19"/>
      <c r="E66" s="47"/>
      <c r="F66" s="46"/>
      <c r="G66" s="49"/>
      <c r="H66" s="49"/>
    </row>
    <row r="67" spans="2:8" ht="15" x14ac:dyDescent="0.25">
      <c r="C67" s="19"/>
      <c r="E67" s="47"/>
      <c r="F67" s="46"/>
      <c r="G67" s="49"/>
      <c r="H67" s="49"/>
    </row>
    <row r="68" spans="2:8" x14ac:dyDescent="0.2">
      <c r="C68" s="19"/>
      <c r="E68" s="47"/>
      <c r="F68" s="50"/>
      <c r="G68" s="49"/>
      <c r="H68" s="49"/>
    </row>
    <row r="69" spans="2:8" x14ac:dyDescent="0.2">
      <c r="C69" s="19"/>
      <c r="E69" s="47"/>
      <c r="F69" s="50"/>
      <c r="G69" s="49"/>
      <c r="H69" s="49"/>
    </row>
    <row r="70" spans="2:8" x14ac:dyDescent="0.2">
      <c r="B70" s="9" t="s">
        <v>52</v>
      </c>
      <c r="C70" s="39" t="s">
        <v>53</v>
      </c>
      <c r="D70" s="40"/>
      <c r="E70" s="47"/>
      <c r="F70" s="50"/>
      <c r="G70" s="49"/>
      <c r="H70" s="49"/>
    </row>
    <row r="71" spans="2:8" x14ac:dyDescent="0.2">
      <c r="B71" s="41" t="s">
        <v>54</v>
      </c>
      <c r="C71" s="42" t="s">
        <v>55</v>
      </c>
      <c r="D71" s="40"/>
      <c r="E71" s="58"/>
      <c r="F71" s="50"/>
      <c r="G71" s="49"/>
      <c r="H71" s="49"/>
    </row>
    <row r="72" spans="2:8" x14ac:dyDescent="0.2">
      <c r="B72" s="43" t="s">
        <v>56</v>
      </c>
      <c r="C72" s="42" t="s">
        <v>57</v>
      </c>
      <c r="D72" s="4"/>
      <c r="F72" s="19"/>
    </row>
    <row r="73" spans="2:8" x14ac:dyDescent="0.2">
      <c r="C73" s="4"/>
      <c r="D73" s="4"/>
      <c r="F73" s="19"/>
    </row>
    <row r="74" spans="2:8" x14ac:dyDescent="0.2">
      <c r="C74" s="19"/>
      <c r="D74" s="4"/>
    </row>
    <row r="75" spans="2:8" x14ac:dyDescent="0.2">
      <c r="C75" s="19"/>
      <c r="D75" s="4"/>
      <c r="E75" s="34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2023-09-11T13:41:57Z</dcterms:created>
  <dcterms:modified xsi:type="dcterms:W3CDTF">2023-09-11T13:44:05Z</dcterms:modified>
</cp:coreProperties>
</file>