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vasquez\Desktop\"/>
    </mc:Choice>
  </mc:AlternateContent>
  <xr:revisionPtr revIDLastSave="0" documentId="8_{455C86FF-52F2-4815-A4AD-B374AF9091B0}" xr6:coauthVersionLast="47" xr6:coauthVersionMax="47" xr10:uidLastSave="{00000000-0000-0000-0000-000000000000}"/>
  <bookViews>
    <workbookView xWindow="-120" yWindow="-120" windowWidth="29040" windowHeight="15840" xr2:uid="{827165C4-E8CB-49AA-8830-A091F287DC15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" l="1"/>
  <c r="C62" i="1"/>
  <c r="C61" i="1"/>
  <c r="C64" i="1" s="1"/>
  <c r="C55" i="1"/>
  <c r="C54" i="1"/>
  <c r="C56" i="1" s="1"/>
  <c r="C59" i="1" s="1"/>
  <c r="C65" i="1" s="1"/>
  <c r="C46" i="1"/>
  <c r="C40" i="1"/>
  <c r="C39" i="1"/>
  <c r="C38" i="1"/>
  <c r="C37" i="1"/>
  <c r="C36" i="1"/>
  <c r="C35" i="1"/>
  <c r="C34" i="1"/>
  <c r="C33" i="1"/>
  <c r="C32" i="1"/>
  <c r="C31" i="1"/>
  <c r="C30" i="1"/>
  <c r="C19" i="1"/>
  <c r="C27" i="1" s="1"/>
  <c r="C14" i="1"/>
  <c r="C13" i="1"/>
  <c r="C12" i="1"/>
  <c r="C16" i="1" s="1"/>
  <c r="C41" i="1" l="1"/>
  <c r="C43" i="1" s="1"/>
  <c r="C48" i="1" l="1"/>
</calcChain>
</file>

<file path=xl/sharedStrings.xml><?xml version="1.0" encoding="utf-8"?>
<sst xmlns="http://schemas.openxmlformats.org/spreadsheetml/2006/main" count="58" uniqueCount="58">
  <si>
    <t xml:space="preserve">         Presidencia de La República</t>
  </si>
  <si>
    <t xml:space="preserve">   Oficina Metropolitana de Servicios de Autobuses (OMSA)</t>
  </si>
  <si>
    <t xml:space="preserve">Estado de situacion </t>
  </si>
  <si>
    <t>Al 31 de Julio 2022</t>
  </si>
  <si>
    <t>(valor en R.D.$)</t>
  </si>
  <si>
    <t>Activos</t>
  </si>
  <si>
    <t>Activos Corrientes</t>
  </si>
  <si>
    <t xml:space="preserve">Efectivo en Caja  y Banco  </t>
  </si>
  <si>
    <t>Cuentas por Cobrar (Anexo No. 1-B)</t>
  </si>
  <si>
    <t>Inventarios  (Anexo No.2)</t>
  </si>
  <si>
    <t>Gasto Pagado Por Adelantado</t>
  </si>
  <si>
    <t>Total Activos Corrientes</t>
  </si>
  <si>
    <t xml:space="preserve">ACTIVOS  NO CORRIENTES (BIEN USO) </t>
  </si>
  <si>
    <t xml:space="preserve">Terreno(Anexo No.3A) </t>
  </si>
  <si>
    <t xml:space="preserve">Edificio(Anexo No.3B) </t>
  </si>
  <si>
    <t xml:space="preserve">Mobiliario y Equipo de Oficina (Anexo No.3C) </t>
  </si>
  <si>
    <t xml:space="preserve">Equipo Militar y Seguridad (Anexo No.3D) </t>
  </si>
  <si>
    <t xml:space="preserve">Equipos Varios (Anexo No.3E) </t>
  </si>
  <si>
    <t xml:space="preserve">Equipos de Computos (Anexo No.3F) </t>
  </si>
  <si>
    <t>Equipo de Transporte Liviano (Anexo No.3G)</t>
  </si>
  <si>
    <t>Equipo de Transporte Pesado(Anexo No.3H)</t>
  </si>
  <si>
    <t xml:space="preserve">Total Activos Fijos </t>
  </si>
  <si>
    <t xml:space="preserve">Menos:  Depreciacion Acumulada </t>
  </si>
  <si>
    <t>Depreciación Acum. Edificio</t>
  </si>
  <si>
    <t xml:space="preserve">Depreciación Acum. Mobiliario y Equipo de Oficina </t>
  </si>
  <si>
    <t>Depreciación Acum. Equipos Militar y Seguridad</t>
  </si>
  <si>
    <r>
      <t>Depreciación Acum. Equipos Varios</t>
    </r>
    <r>
      <rPr>
        <sz val="1"/>
        <color indexed="8"/>
        <rFont val="Calibri"/>
        <family val="2"/>
      </rPr>
      <t/>
    </r>
  </si>
  <si>
    <t>Depreciacion Acumulada de Equipo liviano (Camion)</t>
  </si>
  <si>
    <t>Depreciacion Acumulada de Equipo liviano (Camioneta)</t>
  </si>
  <si>
    <t>Depreciacion Acumulada de Equipo liviano (Jeepeta)</t>
  </si>
  <si>
    <t>Depreciacion Acumulada de Equipo liviano (Minibus)</t>
  </si>
  <si>
    <t>Depreciacion Acumulada de Equipo liviano (Motores)</t>
  </si>
  <si>
    <t>Depreciacion Acumulada de Equipo Trasporte Pesado</t>
  </si>
  <si>
    <t>Depreciación Acum. Equipos de Computos</t>
  </si>
  <si>
    <t xml:space="preserve">Total Depreciación Acumulada </t>
  </si>
  <si>
    <t>Total Activos Fijos Netos</t>
  </si>
  <si>
    <t>Construciones en Proceso</t>
  </si>
  <si>
    <t>Fianzas y Depositos</t>
  </si>
  <si>
    <t>Total Activos</t>
  </si>
  <si>
    <t xml:space="preserve">Pasivos  </t>
  </si>
  <si>
    <t>Pasivos Corrientes</t>
  </si>
  <si>
    <t>Cuentas por Pagar (Anexo No.5)</t>
  </si>
  <si>
    <t>Acumulaciones por Pagar (Anexo No.6)</t>
  </si>
  <si>
    <t>Total Pasivos Corrientes</t>
  </si>
  <si>
    <t>Pasivos No Corrientes</t>
  </si>
  <si>
    <t>Total Pasivos  No Corrientes</t>
  </si>
  <si>
    <t xml:space="preserve">Patrimonio  </t>
  </si>
  <si>
    <t>Patrimonio (Anexo No.7)</t>
  </si>
  <si>
    <t>Utilidades o Perdidas Periodos Anteriores (Anexo No.7)</t>
  </si>
  <si>
    <t>Utilidad o Perdida del Periodo</t>
  </si>
  <si>
    <t>Total Capital</t>
  </si>
  <si>
    <t>Total Pasivo  + Capital</t>
  </si>
  <si>
    <t>Licda. Ruth Garcia</t>
  </si>
  <si>
    <t>Licda. LIDIA ESTEVEZ</t>
  </si>
  <si>
    <t xml:space="preserve">               Preparado Por    </t>
  </si>
  <si>
    <t xml:space="preserve">   Aprobado Por</t>
  </si>
  <si>
    <t xml:space="preserve">          Contadora General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</si>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</sst>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"/>
      <color indexed="8"/>
      <name val="Calibri"/>
      <family val="2"/>
    </font>
    <font>
      <sz val="10"/>
      <color theme="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" fontId="2" fillId="0" borderId="0" xfId="0" applyNumberFormat="1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3" fillId="0" borderId="0" xfId="0" applyNumberFormat="1" applyFont="1" applyAlignment="1">
      <alignment horizontal="center"/>
    </xf>
    <xf numFmtId="0" fontId="4" fillId="2" borderId="0" xfId="0" applyFont="1" applyFill="1"/>
    <xf numFmtId="164" fontId="4" fillId="2" borderId="1" xfId="0" applyNumberFormat="1" applyFont="1" applyFill="1" applyBorder="1"/>
    <xf numFmtId="4" fontId="0" fillId="0" borderId="0" xfId="0" applyNumberFormat="1"/>
    <xf numFmtId="164" fontId="5" fillId="0" borderId="0" xfId="0" applyNumberFormat="1" applyFont="1"/>
    <xf numFmtId="164" fontId="4" fillId="2" borderId="2" xfId="0" applyNumberFormat="1" applyFont="1" applyFill="1" applyBorder="1"/>
    <xf numFmtId="164" fontId="3" fillId="0" borderId="3" xfId="0" applyNumberFormat="1" applyFont="1" applyBorder="1"/>
    <xf numFmtId="164" fontId="3" fillId="0" borderId="2" xfId="0" applyNumberFormat="1" applyFont="1" applyBorder="1"/>
    <xf numFmtId="164" fontId="4" fillId="2" borderId="3" xfId="0" applyNumberFormat="1" applyFont="1" applyFill="1" applyBorder="1"/>
    <xf numFmtId="164" fontId="7" fillId="0" borderId="0" xfId="0" applyNumberFormat="1" applyFont="1"/>
    <xf numFmtId="43" fontId="3" fillId="0" borderId="0" xfId="0" applyNumberFormat="1" applyFont="1"/>
    <xf numFmtId="164" fontId="3" fillId="0" borderId="1" xfId="0" applyNumberFormat="1" applyFont="1" applyBorder="1"/>
    <xf numFmtId="164" fontId="4" fillId="2" borderId="0" xfId="0" applyNumberFormat="1" applyFont="1" applyFill="1"/>
    <xf numFmtId="4" fontId="3" fillId="0" borderId="0" xfId="0" applyNumberFormat="1" applyFont="1"/>
    <xf numFmtId="4" fontId="3" fillId="0" borderId="1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4778AA6D-DEF4-4A1F-AA50-F6A29749F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B2EA7739-D18B-4D4B-983F-491A67EF8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de%20Situacion%20de%20juli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Firma"/>
      <sheetName val="Estado de Situacion"/>
      <sheetName val="Balance Comprobacion"/>
      <sheetName val="Estado de Resultados"/>
      <sheetName val="Banco"/>
      <sheetName val="caja"/>
      <sheetName val="CXC"/>
      <sheetName val="Inv."/>
      <sheetName val="Inv. Rep(caobas)"/>
      <sheetName val="Alm.Occidental"/>
      <sheetName val="INV. SANTIAGO"/>
      <sheetName val="Alm.de Reparac."/>
      <sheetName val="Hoja12"/>
      <sheetName val="Hoja13"/>
      <sheetName val="Inv Sum"/>
      <sheetName val="UNIDAD H C-5"/>
      <sheetName val="unidad h c-2"/>
      <sheetName val="UNIDAD H C-4"/>
      <sheetName val="UNIDAD H C-1"/>
      <sheetName val="Inv.Combust."/>
      <sheetName val="MERCANCI Y DOC EN TRANSITO"/>
      <sheetName val="Apilc Depreciacion"/>
      <sheetName val="Depreciacion"/>
      <sheetName val="Terreno"/>
      <sheetName val="CONTS. EN PROCESO"/>
      <sheetName val="Edificio"/>
      <sheetName val="Equipos de Oficina"/>
      <sheetName val="Equipo Militar"/>
      <sheetName val="Equip Varios"/>
      <sheetName val="Equip Comp."/>
      <sheetName val="Equipos de Transporte Pesado"/>
      <sheetName val="Equipo de Transporte Livinao"/>
      <sheetName val="Otros activos"/>
      <sheetName val="Acum.  por pagar"/>
      <sheetName val="CXP"/>
      <sheetName val="Utilidad"/>
      <sheetName val="Ingresos"/>
      <sheetName val="Gastos"/>
      <sheetName val="Equipos Varios"/>
      <sheetName val="Hoja1"/>
      <sheetName val="balanza neta del sistema"/>
      <sheetName val="Hoja15"/>
      <sheetName val="Hoja4"/>
      <sheetName val="Hoja2"/>
    </sheetNames>
    <sheetDataSet>
      <sheetData sheetId="0"/>
      <sheetData sheetId="1"/>
      <sheetData sheetId="2"/>
      <sheetData sheetId="3"/>
      <sheetData sheetId="4">
        <row r="36">
          <cell r="C36">
            <v>-236352659.95000005</v>
          </cell>
        </row>
      </sheetData>
      <sheetData sheetId="5">
        <row r="30">
          <cell r="D30">
            <v>222910866.61000001</v>
          </cell>
        </row>
      </sheetData>
      <sheetData sheetId="6">
        <row r="29">
          <cell r="C29">
            <v>800000</v>
          </cell>
        </row>
      </sheetData>
      <sheetData sheetId="7">
        <row r="31">
          <cell r="D31">
            <v>16658367.98</v>
          </cell>
        </row>
      </sheetData>
      <sheetData sheetId="8">
        <row r="33">
          <cell r="C33">
            <v>515207033.60000002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7">
          <cell r="D27">
            <v>47617381.039999999</v>
          </cell>
        </row>
      </sheetData>
      <sheetData sheetId="23">
        <row r="19">
          <cell r="D19">
            <v>82698474.950000003</v>
          </cell>
        </row>
        <row r="21">
          <cell r="D21">
            <v>2990131.59</v>
          </cell>
        </row>
        <row r="22">
          <cell r="D22">
            <v>50419198.450000003</v>
          </cell>
        </row>
        <row r="23">
          <cell r="D23">
            <v>52619684.289999999</v>
          </cell>
        </row>
        <row r="24">
          <cell r="D24">
            <v>2421694.2400000002</v>
          </cell>
        </row>
        <row r="25">
          <cell r="D25">
            <v>43420955.049999997</v>
          </cell>
        </row>
        <row r="26">
          <cell r="D26">
            <v>21162821.190000001</v>
          </cell>
        </row>
        <row r="27">
          <cell r="D27">
            <v>5237877.8</v>
          </cell>
        </row>
        <row r="28">
          <cell r="D28">
            <v>977073.88</v>
          </cell>
        </row>
        <row r="29">
          <cell r="D29">
            <v>3069491277.7800002</v>
          </cell>
        </row>
      </sheetData>
      <sheetData sheetId="24">
        <row r="31">
          <cell r="C31">
            <v>299352932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7">
          <cell r="B27">
            <v>166000.00049999999</v>
          </cell>
        </row>
      </sheetData>
      <sheetData sheetId="34">
        <row r="23">
          <cell r="B23">
            <v>3710488.26</v>
          </cell>
        </row>
      </sheetData>
      <sheetData sheetId="35">
        <row r="117">
          <cell r="D117">
            <v>973876240.21000004</v>
          </cell>
        </row>
      </sheetData>
      <sheetData sheetId="36">
        <row r="22">
          <cell r="B22">
            <v>415996863.55000001</v>
          </cell>
        </row>
        <row r="26">
          <cell r="B26">
            <v>1418066759.29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B211E-FEF9-4137-8333-19DECC4119DE}">
  <dimension ref="A1:D75"/>
  <sheetViews>
    <sheetView tabSelected="1" topLeftCell="A34" workbookViewId="0">
      <selection activeCell="G54" sqref="G54"/>
    </sheetView>
  </sheetViews>
  <sheetFormatPr baseColWidth="10" defaultColWidth="4.42578125" defaultRowHeight="15" x14ac:dyDescent="0.25"/>
  <cols>
    <col min="1" max="1" width="3" customWidth="1"/>
    <col min="2" max="2" width="49.85546875" customWidth="1"/>
    <col min="3" max="3" width="20.85546875" bestFit="1" customWidth="1"/>
  </cols>
  <sheetData>
    <row r="1" spans="1:4" x14ac:dyDescent="0.25">
      <c r="A1" s="1"/>
      <c r="B1" s="2"/>
      <c r="C1" s="2"/>
      <c r="D1" s="2"/>
    </row>
    <row r="2" spans="1:4" x14ac:dyDescent="0.25">
      <c r="A2" s="1"/>
      <c r="B2" s="3"/>
      <c r="C2" s="4"/>
      <c r="D2" s="3"/>
    </row>
    <row r="3" spans="1:4" x14ac:dyDescent="0.25">
      <c r="A3" s="1"/>
      <c r="B3" s="3"/>
      <c r="C3" s="5"/>
      <c r="D3" s="5"/>
    </row>
    <row r="4" spans="1:4" x14ac:dyDescent="0.25">
      <c r="A4" s="6" t="s">
        <v>0</v>
      </c>
      <c r="B4" s="6"/>
      <c r="C4" s="6"/>
      <c r="D4" s="6"/>
    </row>
    <row r="5" spans="1:4" x14ac:dyDescent="0.25">
      <c r="A5" s="2" t="s">
        <v>1</v>
      </c>
      <c r="B5" s="2"/>
      <c r="C5" s="2"/>
      <c r="D5" s="2"/>
    </row>
    <row r="6" spans="1:4" x14ac:dyDescent="0.25">
      <c r="A6" s="2" t="s">
        <v>2</v>
      </c>
      <c r="B6" s="2"/>
      <c r="C6" s="2"/>
      <c r="D6" s="2"/>
    </row>
    <row r="7" spans="1:4" x14ac:dyDescent="0.25">
      <c r="A7" s="2" t="s">
        <v>3</v>
      </c>
      <c r="B7" s="2"/>
      <c r="C7" s="2"/>
      <c r="D7" s="2"/>
    </row>
    <row r="8" spans="1:4" x14ac:dyDescent="0.25">
      <c r="A8" s="2" t="s">
        <v>4</v>
      </c>
      <c r="B8" s="2"/>
      <c r="C8" s="2"/>
      <c r="D8" s="2"/>
    </row>
    <row r="9" spans="1:4" x14ac:dyDescent="0.25">
      <c r="A9" s="7"/>
      <c r="B9" s="7"/>
      <c r="C9" s="8"/>
      <c r="D9" s="8"/>
    </row>
    <row r="10" spans="1:4" x14ac:dyDescent="0.25">
      <c r="A10" s="7"/>
      <c r="B10" s="9" t="s">
        <v>5</v>
      </c>
      <c r="C10" s="8"/>
      <c r="D10" s="8"/>
    </row>
    <row r="11" spans="1:4" x14ac:dyDescent="0.25">
      <c r="A11" s="7"/>
      <c r="B11" s="7" t="s">
        <v>6</v>
      </c>
      <c r="C11" s="8"/>
      <c r="D11" s="8"/>
    </row>
    <row r="12" spans="1:4" x14ac:dyDescent="0.25">
      <c r="A12" s="7"/>
      <c r="B12" s="7" t="s">
        <v>7</v>
      </c>
      <c r="C12" s="10">
        <f>+[1]Banco!D30+[1]caja!C29</f>
        <v>223710866.61000001</v>
      </c>
      <c r="D12" s="8"/>
    </row>
    <row r="13" spans="1:4" x14ac:dyDescent="0.25">
      <c r="A13" s="7"/>
      <c r="B13" s="7" t="s">
        <v>8</v>
      </c>
      <c r="C13" s="8">
        <f>+[1]CXC!D31</f>
        <v>16658367.98</v>
      </c>
      <c r="D13" s="8"/>
    </row>
    <row r="14" spans="1:4" x14ac:dyDescent="0.25">
      <c r="A14" s="7"/>
      <c r="B14" s="7" t="s">
        <v>9</v>
      </c>
      <c r="C14" s="8">
        <f>+[1]Inv.!C33</f>
        <v>515207033.60000002</v>
      </c>
      <c r="D14" s="8"/>
    </row>
    <row r="15" spans="1:4" x14ac:dyDescent="0.25">
      <c r="A15" s="7"/>
      <c r="B15" s="7" t="s">
        <v>10</v>
      </c>
      <c r="C15" s="8">
        <v>13953455.470000001</v>
      </c>
      <c r="D15" s="8"/>
    </row>
    <row r="16" spans="1:4" ht="15.75" thickBot="1" x14ac:dyDescent="0.3">
      <c r="A16" s="7"/>
      <c r="B16" s="11" t="s">
        <v>11</v>
      </c>
      <c r="C16" s="12">
        <f>SUM(C12:C15)</f>
        <v>769529723.66000009</v>
      </c>
      <c r="D16" s="13"/>
    </row>
    <row r="17" spans="1:4" ht="15.75" thickTop="1" x14ac:dyDescent="0.25">
      <c r="A17" s="7"/>
      <c r="B17" s="7"/>
      <c r="C17" s="8"/>
      <c r="D17" s="8"/>
    </row>
    <row r="18" spans="1:4" x14ac:dyDescent="0.25">
      <c r="A18" s="7"/>
      <c r="B18" s="7" t="s">
        <v>12</v>
      </c>
      <c r="C18" s="8"/>
      <c r="D18" s="8"/>
    </row>
    <row r="19" spans="1:4" x14ac:dyDescent="0.25">
      <c r="A19" s="7"/>
      <c r="B19" s="7" t="s">
        <v>13</v>
      </c>
      <c r="C19" s="8">
        <f>+[1]Terreno!C31</f>
        <v>299352932</v>
      </c>
      <c r="D19" s="8"/>
    </row>
    <row r="20" spans="1:4" x14ac:dyDescent="0.25">
      <c r="A20" s="7"/>
      <c r="B20" s="7" t="s">
        <v>14</v>
      </c>
      <c r="C20" s="8">
        <v>178058348</v>
      </c>
      <c r="D20" s="8"/>
    </row>
    <row r="21" spans="1:4" x14ac:dyDescent="0.25">
      <c r="A21" s="7"/>
      <c r="B21" s="7" t="s">
        <v>15</v>
      </c>
      <c r="C21" s="8">
        <v>65643428.57</v>
      </c>
      <c r="D21" s="8"/>
    </row>
    <row r="22" spans="1:4" x14ac:dyDescent="0.25">
      <c r="A22" s="7"/>
      <c r="B22" s="7" t="s">
        <v>16</v>
      </c>
      <c r="C22" s="8">
        <v>5543326.4299999997</v>
      </c>
      <c r="D22" s="8"/>
    </row>
    <row r="23" spans="1:4" x14ac:dyDescent="0.25">
      <c r="A23" s="7"/>
      <c r="B23" s="7" t="s">
        <v>17</v>
      </c>
      <c r="C23" s="8">
        <v>112560677.25</v>
      </c>
      <c r="D23" s="8"/>
    </row>
    <row r="24" spans="1:4" x14ac:dyDescent="0.25">
      <c r="A24" s="7"/>
      <c r="B24" s="7" t="s">
        <v>18</v>
      </c>
      <c r="C24" s="8">
        <v>53229942.82</v>
      </c>
      <c r="D24" s="8"/>
    </row>
    <row r="25" spans="1:4" x14ac:dyDescent="0.25">
      <c r="A25" s="7"/>
      <c r="B25" s="7" t="s">
        <v>19</v>
      </c>
      <c r="C25" s="14">
        <v>105443578.52</v>
      </c>
      <c r="D25" s="8"/>
    </row>
    <row r="26" spans="1:4" x14ac:dyDescent="0.25">
      <c r="A26" s="7"/>
      <c r="B26" s="7" t="s">
        <v>20</v>
      </c>
      <c r="C26" s="8">
        <v>4319597884.3100004</v>
      </c>
      <c r="D26" s="8"/>
    </row>
    <row r="27" spans="1:4" ht="15.75" thickBot="1" x14ac:dyDescent="0.3">
      <c r="A27" s="7"/>
      <c r="B27" s="11" t="s">
        <v>21</v>
      </c>
      <c r="C27" s="12">
        <f>SUM(C19:C26)</f>
        <v>5139430117.9000006</v>
      </c>
      <c r="D27" s="8"/>
    </row>
    <row r="28" spans="1:4" ht="15.75" thickTop="1" x14ac:dyDescent="0.25">
      <c r="A28" s="7"/>
      <c r="B28" s="7"/>
      <c r="C28" s="8"/>
      <c r="D28" s="8"/>
    </row>
    <row r="29" spans="1:4" x14ac:dyDescent="0.25">
      <c r="A29" s="7"/>
      <c r="B29" s="7" t="s">
        <v>22</v>
      </c>
      <c r="C29" s="8"/>
      <c r="D29" s="8"/>
    </row>
    <row r="30" spans="1:4" x14ac:dyDescent="0.25">
      <c r="A30" s="7"/>
      <c r="B30" s="7" t="s">
        <v>23</v>
      </c>
      <c r="C30" s="8">
        <f>+[1]Depreciacion!D19</f>
        <v>82698474.950000003</v>
      </c>
      <c r="D30" s="8"/>
    </row>
    <row r="31" spans="1:4" x14ac:dyDescent="0.25">
      <c r="A31" s="7"/>
      <c r="B31" s="7" t="s">
        <v>24</v>
      </c>
      <c r="C31" s="8">
        <f>+'[1]Apilc Depreciacion'!D27</f>
        <v>47617381.039999999</v>
      </c>
      <c r="D31" s="8"/>
    </row>
    <row r="32" spans="1:4" x14ac:dyDescent="0.25">
      <c r="A32" s="7"/>
      <c r="B32" s="7" t="s">
        <v>25</v>
      </c>
      <c r="C32" s="8">
        <f>+[1]Depreciacion!D21</f>
        <v>2990131.59</v>
      </c>
      <c r="D32" s="8"/>
    </row>
    <row r="33" spans="1:4" x14ac:dyDescent="0.25">
      <c r="A33" s="7"/>
      <c r="B33" s="7" t="s">
        <v>26</v>
      </c>
      <c r="C33" s="8">
        <f>+[1]Depreciacion!D23</f>
        <v>52619684.289999999</v>
      </c>
      <c r="D33" s="8"/>
    </row>
    <row r="34" spans="1:4" x14ac:dyDescent="0.25">
      <c r="A34" s="7"/>
      <c r="B34" s="7" t="s">
        <v>27</v>
      </c>
      <c r="C34" s="8">
        <f>+[1]Depreciacion!D24</f>
        <v>2421694.2400000002</v>
      </c>
      <c r="D34" s="8"/>
    </row>
    <row r="35" spans="1:4" x14ac:dyDescent="0.25">
      <c r="A35" s="7"/>
      <c r="B35" s="7" t="s">
        <v>28</v>
      </c>
      <c r="C35" s="8">
        <f>+[1]Depreciacion!D25</f>
        <v>43420955.049999997</v>
      </c>
      <c r="D35" s="8"/>
    </row>
    <row r="36" spans="1:4" x14ac:dyDescent="0.25">
      <c r="A36" s="7"/>
      <c r="B36" s="7" t="s">
        <v>29</v>
      </c>
      <c r="C36" s="8">
        <f>+[1]Depreciacion!D26</f>
        <v>21162821.190000001</v>
      </c>
      <c r="D36" s="8"/>
    </row>
    <row r="37" spans="1:4" x14ac:dyDescent="0.25">
      <c r="A37" s="7"/>
      <c r="B37" s="7" t="s">
        <v>30</v>
      </c>
      <c r="C37" s="8">
        <f>+[1]Depreciacion!D27</f>
        <v>5237877.8</v>
      </c>
      <c r="D37" s="8"/>
    </row>
    <row r="38" spans="1:4" x14ac:dyDescent="0.25">
      <c r="A38" s="7"/>
      <c r="B38" s="7" t="s">
        <v>31</v>
      </c>
      <c r="C38" s="8">
        <f>+[1]Depreciacion!D28</f>
        <v>977073.88</v>
      </c>
      <c r="D38" s="8"/>
    </row>
    <row r="39" spans="1:4" x14ac:dyDescent="0.25">
      <c r="A39" s="7"/>
      <c r="B39" s="7" t="s">
        <v>32</v>
      </c>
      <c r="C39" s="8">
        <f>+[1]Depreciacion!D29</f>
        <v>3069491277.7800002</v>
      </c>
      <c r="D39" s="8"/>
    </row>
    <row r="40" spans="1:4" x14ac:dyDescent="0.25">
      <c r="A40" s="7"/>
      <c r="B40" s="7" t="s">
        <v>33</v>
      </c>
      <c r="C40" s="8">
        <f>+[1]Depreciacion!D22</f>
        <v>50419198.450000003</v>
      </c>
      <c r="D40" s="8"/>
    </row>
    <row r="41" spans="1:4" x14ac:dyDescent="0.25">
      <c r="A41" s="7"/>
      <c r="B41" s="11" t="s">
        <v>34</v>
      </c>
      <c r="C41" s="15">
        <f>SUM(C30:C40)</f>
        <v>3379056570.2600002</v>
      </c>
      <c r="D41" s="8"/>
    </row>
    <row r="42" spans="1:4" x14ac:dyDescent="0.25">
      <c r="A42" s="7"/>
      <c r="B42" s="7"/>
      <c r="C42" s="8"/>
      <c r="D42" s="8"/>
    </row>
    <row r="43" spans="1:4" ht="15.75" thickBot="1" x14ac:dyDescent="0.3">
      <c r="A43" s="7"/>
      <c r="B43" s="7" t="s">
        <v>35</v>
      </c>
      <c r="C43" s="16">
        <f>SUM(C27+C45-C41)</f>
        <v>1805601967.7000008</v>
      </c>
      <c r="D43" s="8"/>
    </row>
    <row r="44" spans="1:4" ht="15.75" thickTop="1" x14ac:dyDescent="0.25">
      <c r="A44" s="7"/>
      <c r="B44" s="7"/>
      <c r="C44" s="7"/>
      <c r="D44" s="8"/>
    </row>
    <row r="45" spans="1:4" x14ac:dyDescent="0.25">
      <c r="A45" s="7"/>
      <c r="B45" s="7" t="s">
        <v>36</v>
      </c>
      <c r="C45" s="8">
        <v>45228420.060000002</v>
      </c>
      <c r="D45" s="8"/>
    </row>
    <row r="46" spans="1:4" x14ac:dyDescent="0.25">
      <c r="A46" s="7"/>
      <c r="B46" s="7" t="s">
        <v>37</v>
      </c>
      <c r="C46" s="17">
        <f>+'[1]Otros activos'!$B$27</f>
        <v>166000.00049999999</v>
      </c>
      <c r="D46" s="8"/>
    </row>
    <row r="47" spans="1:4" x14ac:dyDescent="0.25">
      <c r="A47" s="7"/>
      <c r="B47" s="7"/>
      <c r="C47" s="8"/>
      <c r="D47" s="8"/>
    </row>
    <row r="48" spans="1:4" ht="15.75" thickBot="1" x14ac:dyDescent="0.3">
      <c r="A48" s="7"/>
      <c r="B48" s="11" t="s">
        <v>38</v>
      </c>
      <c r="C48" s="18">
        <f>SUM(C16+C27-C41+C45+C46)</f>
        <v>2575297691.3605003</v>
      </c>
      <c r="D48" s="8"/>
    </row>
    <row r="49" spans="1:4" ht="15.75" thickTop="1" x14ac:dyDescent="0.25">
      <c r="A49" s="7"/>
      <c r="B49" s="7"/>
      <c r="C49" s="8"/>
      <c r="D49" s="8"/>
    </row>
    <row r="50" spans="1:4" x14ac:dyDescent="0.25">
      <c r="A50" s="7"/>
      <c r="B50" s="7"/>
      <c r="C50" s="8"/>
      <c r="D50" s="8"/>
    </row>
    <row r="51" spans="1:4" x14ac:dyDescent="0.25">
      <c r="A51" s="7"/>
      <c r="B51" s="7"/>
      <c r="C51" s="8"/>
      <c r="D51" s="8"/>
    </row>
    <row r="52" spans="1:4" x14ac:dyDescent="0.25">
      <c r="A52" s="7"/>
      <c r="B52" s="9" t="s">
        <v>39</v>
      </c>
      <c r="C52" s="8"/>
      <c r="D52" s="8"/>
    </row>
    <row r="53" spans="1:4" x14ac:dyDescent="0.25">
      <c r="A53" s="7"/>
      <c r="B53" s="7" t="s">
        <v>40</v>
      </c>
      <c r="C53" s="19"/>
      <c r="D53" s="8"/>
    </row>
    <row r="54" spans="1:4" x14ac:dyDescent="0.25">
      <c r="A54" s="7"/>
      <c r="B54" s="7" t="s">
        <v>41</v>
      </c>
      <c r="C54" s="8">
        <f>+[1]CXP!D117</f>
        <v>973876240.21000004</v>
      </c>
      <c r="D54" s="20"/>
    </row>
    <row r="55" spans="1:4" x14ac:dyDescent="0.25">
      <c r="A55" s="7"/>
      <c r="B55" s="7" t="s">
        <v>42</v>
      </c>
      <c r="C55" s="8">
        <f>+'[1]Acum.  por pagar'!B23</f>
        <v>3710488.26</v>
      </c>
      <c r="D55" s="20"/>
    </row>
    <row r="56" spans="1:4" ht="15.75" thickBot="1" x14ac:dyDescent="0.3">
      <c r="A56" s="7"/>
      <c r="B56" s="7" t="s">
        <v>43</v>
      </c>
      <c r="C56" s="21">
        <f>SUM(C54:C55)</f>
        <v>977586728.47000003</v>
      </c>
      <c r="D56" s="20"/>
    </row>
    <row r="57" spans="1:4" ht="15.75" thickTop="1" x14ac:dyDescent="0.25">
      <c r="A57" s="7"/>
      <c r="B57" s="7"/>
      <c r="C57" s="8"/>
      <c r="D57" s="20"/>
    </row>
    <row r="58" spans="1:4" x14ac:dyDescent="0.25">
      <c r="A58" s="7"/>
      <c r="B58" s="7" t="s">
        <v>44</v>
      </c>
      <c r="C58" s="8"/>
      <c r="D58" s="8"/>
    </row>
    <row r="59" spans="1:4" x14ac:dyDescent="0.25">
      <c r="A59" s="7"/>
      <c r="B59" s="11" t="s">
        <v>45</v>
      </c>
      <c r="C59" s="22">
        <f>SUM(C56+C58)</f>
        <v>977586728.47000003</v>
      </c>
      <c r="D59" s="8"/>
    </row>
    <row r="60" spans="1:4" x14ac:dyDescent="0.25">
      <c r="A60" s="7"/>
      <c r="B60" s="9" t="s">
        <v>46</v>
      </c>
      <c r="C60" s="8"/>
      <c r="D60" s="7"/>
    </row>
    <row r="61" spans="1:4" x14ac:dyDescent="0.25">
      <c r="A61" s="7"/>
      <c r="B61" s="7" t="s">
        <v>47</v>
      </c>
      <c r="C61" s="23">
        <f>+[1]Utilidad!B22</f>
        <v>415996863.55000001</v>
      </c>
      <c r="D61" s="7"/>
    </row>
    <row r="62" spans="1:4" x14ac:dyDescent="0.25">
      <c r="A62" s="7"/>
      <c r="B62" s="7" t="s">
        <v>48</v>
      </c>
      <c r="C62" s="23">
        <f>+[1]Utilidad!B25+[1]Utilidad!B26</f>
        <v>1418066759.29</v>
      </c>
      <c r="D62" s="8"/>
    </row>
    <row r="63" spans="1:4" x14ac:dyDescent="0.25">
      <c r="A63" s="7"/>
      <c r="B63" s="7" t="s">
        <v>49</v>
      </c>
      <c r="C63" s="23">
        <f>+'[1]Estado de Resultados'!C36</f>
        <v>-236352659.95000005</v>
      </c>
      <c r="D63" s="8"/>
    </row>
    <row r="64" spans="1:4" ht="15.75" thickBot="1" x14ac:dyDescent="0.3">
      <c r="A64" s="7"/>
      <c r="B64" s="7" t="s">
        <v>50</v>
      </c>
      <c r="C64" s="24">
        <f>SUM(C60:C63)</f>
        <v>1597710962.8899999</v>
      </c>
      <c r="D64" s="8"/>
    </row>
    <row r="65" spans="1:4" ht="16.5" thickTop="1" thickBot="1" x14ac:dyDescent="0.3">
      <c r="A65" s="7"/>
      <c r="B65" s="11" t="s">
        <v>51</v>
      </c>
      <c r="C65" s="18">
        <f>SUM(C59+C64)</f>
        <v>2575297691.3599997</v>
      </c>
      <c r="D65" s="13"/>
    </row>
    <row r="66" spans="1:4" ht="15.75" thickTop="1" x14ac:dyDescent="0.25">
      <c r="A66" s="7"/>
      <c r="B66" s="7"/>
      <c r="C66" s="23"/>
      <c r="D66" s="8"/>
    </row>
    <row r="67" spans="1:4" x14ac:dyDescent="0.25">
      <c r="A67" s="7"/>
      <c r="B67" s="7"/>
      <c r="C67" s="23"/>
      <c r="D67" s="8"/>
    </row>
    <row r="68" spans="1:4" x14ac:dyDescent="0.25">
      <c r="A68" s="7"/>
      <c r="B68" s="7"/>
      <c r="C68" s="23"/>
      <c r="D68" s="8"/>
    </row>
    <row r="69" spans="1:4" x14ac:dyDescent="0.25">
      <c r="A69" s="7"/>
      <c r="B69" s="7"/>
      <c r="C69" s="23"/>
      <c r="D69" s="8"/>
    </row>
    <row r="70" spans="1:4" x14ac:dyDescent="0.25">
      <c r="A70" s="7"/>
      <c r="B70" s="7"/>
      <c r="C70" s="23"/>
      <c r="D70" s="8"/>
    </row>
    <row r="71" spans="1:4" x14ac:dyDescent="0.25">
      <c r="A71" s="7"/>
      <c r="B71" s="7"/>
      <c r="C71" s="23"/>
      <c r="D71" s="8"/>
    </row>
    <row r="72" spans="1:4" x14ac:dyDescent="0.25">
      <c r="A72" s="7"/>
      <c r="B72" s="9" t="s">
        <v>52</v>
      </c>
      <c r="C72" s="25" t="s">
        <v>53</v>
      </c>
      <c r="D72" s="26"/>
    </row>
    <row r="73" spans="1:4" x14ac:dyDescent="0.25">
      <c r="A73" s="7"/>
      <c r="B73" s="27" t="s">
        <v>54</v>
      </c>
      <c r="C73" s="28" t="s">
        <v>55</v>
      </c>
      <c r="D73" s="26"/>
    </row>
    <row r="74" spans="1:4" x14ac:dyDescent="0.25">
      <c r="A74" s="7"/>
      <c r="B74" s="29" t="s">
        <v>56</v>
      </c>
      <c r="C74" s="28" t="s">
        <v>57</v>
      </c>
      <c r="D74" s="7"/>
    </row>
    <row r="75" spans="1:4" x14ac:dyDescent="0.25">
      <c r="A75" s="7"/>
      <c r="B75" s="7"/>
      <c r="C75" s="7"/>
      <c r="D75" s="7"/>
    </row>
  </sheetData>
  <mergeCells count="6">
    <mergeCell ref="B1:D1"/>
    <mergeCell ref="A4:D4"/>
    <mergeCell ref="A5:D5"/>
    <mergeCell ref="A6:D6"/>
    <mergeCell ref="A7:D7"/>
    <mergeCell ref="A8:D8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Vasquez</dc:creator>
  <cp:lastModifiedBy>Francia Vasquez</cp:lastModifiedBy>
  <dcterms:created xsi:type="dcterms:W3CDTF">2022-08-18T13:49:03Z</dcterms:created>
  <dcterms:modified xsi:type="dcterms:W3CDTF">2022-08-18T13:50:45Z</dcterms:modified>
</cp:coreProperties>
</file>