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.vasquez\Documents\"/>
    </mc:Choice>
  </mc:AlternateContent>
  <xr:revisionPtr revIDLastSave="0" documentId="8_{E6C9ED0E-AF5E-4179-BCF2-3B1693D23EFD}" xr6:coauthVersionLast="47" xr6:coauthVersionMax="47" xr10:uidLastSave="{00000000-0000-0000-0000-000000000000}"/>
  <bookViews>
    <workbookView xWindow="-120" yWindow="-120" windowWidth="29040" windowHeight="15840" xr2:uid="{54163A33-50F2-453B-9991-9CBB91609FD6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1" l="1"/>
  <c r="C60" i="1"/>
  <c r="C59" i="1"/>
  <c r="C62" i="1" s="1"/>
  <c r="C53" i="1"/>
  <c r="C52" i="1"/>
  <c r="C54" i="1" s="1"/>
  <c r="C57" i="1" s="1"/>
  <c r="C63" i="1" s="1"/>
  <c r="C46" i="1"/>
  <c r="C40" i="1"/>
  <c r="C39" i="1"/>
  <c r="C38" i="1"/>
  <c r="C37" i="1"/>
  <c r="C36" i="1"/>
  <c r="C35" i="1"/>
  <c r="C34" i="1"/>
  <c r="C33" i="1"/>
  <c r="C41" i="1" s="1"/>
  <c r="C32" i="1"/>
  <c r="C31" i="1"/>
  <c r="C30" i="1"/>
  <c r="C19" i="1"/>
  <c r="C27" i="1" s="1"/>
  <c r="C14" i="1"/>
  <c r="C13" i="1"/>
  <c r="C16" i="1" s="1"/>
  <c r="C12" i="1"/>
  <c r="C48" i="1" l="1"/>
  <c r="C43" i="1"/>
</calcChain>
</file>

<file path=xl/sharedStrings.xml><?xml version="1.0" encoding="utf-8"?>
<sst xmlns="http://schemas.openxmlformats.org/spreadsheetml/2006/main" count="58" uniqueCount="58">
  <si>
    <t xml:space="preserve">         Presidencia de La República</t>
  </si>
  <si>
    <t xml:space="preserve">   Oficina Metropolitana de Servicios de Autobuses (OMSA)</t>
  </si>
  <si>
    <t xml:space="preserve">Estado de situacion </t>
  </si>
  <si>
    <t>Al 30 De junio 2023</t>
  </si>
  <si>
    <t>(valor en R.D.$)</t>
  </si>
  <si>
    <t>Activos</t>
  </si>
  <si>
    <t>Activos Corrientes</t>
  </si>
  <si>
    <t xml:space="preserve">Efectivo en Caja  y Banco  </t>
  </si>
  <si>
    <t>Cuentas por Cobrar (Anexo No. 1-B)</t>
  </si>
  <si>
    <t>Inventarios  (Anexo No.2)</t>
  </si>
  <si>
    <t>Gasto Pagado Por Adelantado</t>
  </si>
  <si>
    <t>Total Activos Corrientes</t>
  </si>
  <si>
    <t xml:space="preserve">ACTIVOS  NO CORRIENTES (BIEN USO) </t>
  </si>
  <si>
    <t xml:space="preserve">Terreno(Anexo No.3A) </t>
  </si>
  <si>
    <t xml:space="preserve">Edificio(Anexo No.3B) </t>
  </si>
  <si>
    <t xml:space="preserve">Mobiliario y Equipo de Oficina (Anexo No.3C) </t>
  </si>
  <si>
    <t xml:space="preserve">Equipo Militar y Seguridad (Anexo No.3D) </t>
  </si>
  <si>
    <t xml:space="preserve">Equipos Varios (Anexo No.3E) </t>
  </si>
  <si>
    <t xml:space="preserve">Equipos de Computos (Anexo No.3F) </t>
  </si>
  <si>
    <t>Equipo de Transporte Liviano (Anexo No.3G)</t>
  </si>
  <si>
    <t>Equipo de Transporte Pesado(Anexo No.3H)</t>
  </si>
  <si>
    <t xml:space="preserve">Total Activos Fijos </t>
  </si>
  <si>
    <t xml:space="preserve">Menos:  Depreciacion Acumulada </t>
  </si>
  <si>
    <t>Depreciación Acum. Edificio</t>
  </si>
  <si>
    <t xml:space="preserve">Depreciación Acum. Mobiliario y Equipo de Oficina </t>
  </si>
  <si>
    <t>Depreciación Acum. Equipos Militar y Seguridad</t>
  </si>
  <si>
    <t>Depreciación Acum. Equipos de Computos</t>
  </si>
  <si>
    <r>
      <t>Depreciación Acum. Equipos Varios</t>
    </r>
    <r>
      <rPr>
        <sz val="1"/>
        <color indexed="8"/>
        <rFont val="Calibri"/>
        <family val="2"/>
      </rPr>
      <t/>
    </r>
  </si>
  <si>
    <t>Depreciacion Acumulada de Equipo liviano (Camion)</t>
  </si>
  <si>
    <t>Depreciacion Acumulada de Equipo liviano (Camioneta)</t>
  </si>
  <si>
    <t>Depreciacion Acumulada de Equipo liviano (Jeepeta)</t>
  </si>
  <si>
    <t>Depreciacion Acumulada de Equipo liviano (Minibus)</t>
  </si>
  <si>
    <t>Depreciacion Acumulada de Equipo liviano (Motores)</t>
  </si>
  <si>
    <t>Depreciacion Acumulada de Equipo Trasporte Pesado</t>
  </si>
  <si>
    <t xml:space="preserve">Total Depreciación Acumulada </t>
  </si>
  <si>
    <t>Total Activos Fijos Netos</t>
  </si>
  <si>
    <t>Construciones en Proceso</t>
  </si>
  <si>
    <t>Fianzas y Depositos</t>
  </si>
  <si>
    <t>Total Activos</t>
  </si>
  <si>
    <t xml:space="preserve">Pasivos  </t>
  </si>
  <si>
    <t>Pasivos Corrientes</t>
  </si>
  <si>
    <t>Cuentas por Pagar (Anexo No.5)</t>
  </si>
  <si>
    <t>Acumulaciones por Pagar (Anexo No.6)</t>
  </si>
  <si>
    <t>Total Pasivos Corrientes</t>
  </si>
  <si>
    <t>Pasivos No Corrientes</t>
  </si>
  <si>
    <t>Total Pasivos  No Corrientes</t>
  </si>
  <si>
    <t xml:space="preserve">Patrimonio  </t>
  </si>
  <si>
    <t>Patrimonio (Anexo No.7)</t>
  </si>
  <si>
    <t>Utilidades o Perdidas Periodos Anteriores (Anexo No.7)</t>
  </si>
  <si>
    <t>Utilidad o Perdida del Periodo</t>
  </si>
  <si>
    <t>Total Capital</t>
  </si>
  <si>
    <t>Total Pasivo  + Capital</t>
  </si>
  <si>
    <t>Licda. Ruth Garcia</t>
  </si>
  <si>
    <t>Licda. LIDIA ESTEVEZ</t>
  </si>
  <si>
    <t xml:space="preserve">               Preparado Por    </t>
  </si>
  <si>
    <t xml:space="preserve">   Aprobado Por</t>
  </si>
  <si>
    <t xml:space="preserve">          Contadora General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</si>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</sst>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"/>
      <color indexed="8"/>
      <name val="Calibri"/>
      <family val="2"/>
    </font>
    <font>
      <sz val="10"/>
      <color theme="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1" fontId="4" fillId="0" borderId="0" xfId="0" applyNumberFormat="1" applyFont="1" applyAlignment="1">
      <alignment horizontal="center"/>
    </xf>
    <xf numFmtId="0" fontId="5" fillId="0" borderId="0" xfId="0" applyFont="1"/>
    <xf numFmtId="4" fontId="0" fillId="0" borderId="0" xfId="0" applyNumberFormat="1"/>
    <xf numFmtId="164" fontId="3" fillId="0" borderId="0" xfId="0" applyNumberFormat="1" applyFont="1" applyAlignment="1">
      <alignment horizontal="center"/>
    </xf>
    <xf numFmtId="43" fontId="0" fillId="0" borderId="0" xfId="1" applyFont="1"/>
    <xf numFmtId="0" fontId="5" fillId="2" borderId="0" xfId="0" applyFont="1" applyFill="1"/>
    <xf numFmtId="164" fontId="5" fillId="2" borderId="1" xfId="0" applyNumberFormat="1" applyFont="1" applyFill="1" applyBorder="1"/>
    <xf numFmtId="43" fontId="3" fillId="0" borderId="0" xfId="1" applyFont="1"/>
    <xf numFmtId="43" fontId="3" fillId="0" borderId="0" xfId="1" applyFont="1" applyFill="1"/>
    <xf numFmtId="43" fontId="6" fillId="0" borderId="0" xfId="1" applyFont="1" applyFill="1"/>
    <xf numFmtId="4" fontId="3" fillId="0" borderId="0" xfId="0" applyNumberFormat="1" applyFont="1"/>
    <xf numFmtId="0" fontId="3" fillId="3" borderId="0" xfId="0" applyFont="1" applyFill="1"/>
    <xf numFmtId="164" fontId="3" fillId="3" borderId="0" xfId="0" applyNumberFormat="1" applyFont="1" applyFill="1"/>
    <xf numFmtId="4" fontId="1" fillId="0" borderId="0" xfId="4" applyNumberFormat="1"/>
    <xf numFmtId="164" fontId="5" fillId="2" borderId="2" xfId="0" applyNumberFormat="1" applyFont="1" applyFill="1" applyBorder="1"/>
    <xf numFmtId="164" fontId="3" fillId="0" borderId="3" xfId="0" applyNumberFormat="1" applyFont="1" applyBorder="1"/>
    <xf numFmtId="164" fontId="3" fillId="0" borderId="2" xfId="0" applyNumberFormat="1" applyFont="1" applyBorder="1"/>
    <xf numFmtId="43" fontId="3" fillId="0" borderId="0" xfId="0" applyNumberFormat="1" applyFont="1"/>
    <xf numFmtId="164" fontId="5" fillId="2" borderId="3" xfId="0" applyNumberFormat="1" applyFont="1" applyFill="1" applyBorder="1"/>
    <xf numFmtId="164" fontId="8" fillId="0" borderId="0" xfId="0" applyNumberFormat="1" applyFont="1"/>
    <xf numFmtId="164" fontId="3" fillId="0" borderId="1" xfId="0" applyNumberFormat="1" applyFont="1" applyBorder="1"/>
    <xf numFmtId="164" fontId="5" fillId="2" borderId="0" xfId="0" applyNumberFormat="1" applyFont="1" applyFill="1"/>
    <xf numFmtId="4" fontId="3" fillId="0" borderId="1" xfId="0" applyNumberFormat="1" applyFont="1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/>
    <xf numFmtId="164" fontId="3" fillId="0" borderId="0" xfId="0" applyNumberFormat="1" applyFont="1" applyFill="1"/>
    <xf numFmtId="0" fontId="3" fillId="0" borderId="0" xfId="0" applyFont="1" applyFill="1"/>
    <xf numFmtId="0" fontId="2" fillId="0" borderId="0" xfId="0" applyFont="1" applyFill="1"/>
    <xf numFmtId="164" fontId="2" fillId="0" borderId="0" xfId="0" applyNumberFormat="1" applyFont="1" applyFill="1"/>
    <xf numFmtId="0" fontId="0" fillId="0" borderId="0" xfId="0" applyFill="1"/>
    <xf numFmtId="4" fontId="0" fillId="0" borderId="0" xfId="0" applyNumberFormat="1" applyFill="1"/>
    <xf numFmtId="43" fontId="0" fillId="0" borderId="0" xfId="0" applyNumberFormat="1" applyFill="1"/>
    <xf numFmtId="43" fontId="0" fillId="0" borderId="0" xfId="1" applyFont="1" applyFill="1"/>
    <xf numFmtId="4" fontId="3" fillId="0" borderId="0" xfId="0" applyNumberFormat="1" applyFont="1" applyFill="1"/>
    <xf numFmtId="164" fontId="0" fillId="0" borderId="0" xfId="0" applyNumberFormat="1" applyFill="1" applyAlignment="1">
      <alignment horizontal="left"/>
    </xf>
    <xf numFmtId="4" fontId="6" fillId="0" borderId="0" xfId="2" applyNumberFormat="1" applyFont="1" applyFill="1"/>
    <xf numFmtId="43" fontId="6" fillId="0" borderId="0" xfId="3" applyNumberFormat="1" applyFont="1" applyFill="1"/>
    <xf numFmtId="4" fontId="6" fillId="0" borderId="0" xfId="5" applyNumberFormat="1" applyFont="1" applyFill="1"/>
    <xf numFmtId="4" fontId="0" fillId="0" borderId="0" xfId="0" applyNumberFormat="1" applyFill="1" applyAlignment="1">
      <alignment horizontal="right"/>
    </xf>
    <xf numFmtId="43" fontId="3" fillId="0" borderId="0" xfId="0" applyNumberFormat="1" applyFont="1" applyFill="1"/>
    <xf numFmtId="43" fontId="3" fillId="0" borderId="0" xfId="0" applyNumberFormat="1" applyFont="1" applyFill="1" applyAlignment="1">
      <alignment horizontal="center"/>
    </xf>
  </cellXfs>
  <cellStyles count="6">
    <cellStyle name="Millares" xfId="1" builtinId="3"/>
    <cellStyle name="Normal" xfId="0" builtinId="0"/>
    <cellStyle name="Normal 13" xfId="5" xr:uid="{CCC49335-B2E9-438B-9E97-A4D9F06F2983}"/>
    <cellStyle name="Normal 18" xfId="3" xr:uid="{88F3EB26-CD0F-42DA-99EB-4E0D9CDA1FAC}"/>
    <cellStyle name="Normal 38" xfId="4" xr:uid="{6530AF0A-89E3-449E-9BD4-6AAB475A633B}"/>
    <cellStyle name="Normal 6" xfId="2" xr:uid="{21C82CCF-3A17-4427-8D29-4492C7514D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</xdr:row>
      <xdr:rowOff>133350</xdr:rowOff>
    </xdr:from>
    <xdr:to>
      <xdr:col>1</xdr:col>
      <xdr:colOff>1095374</xdr:colOff>
      <xdr:row>3</xdr:row>
      <xdr:rowOff>85725</xdr:rowOff>
    </xdr:to>
    <xdr:pic>
      <xdr:nvPicPr>
        <xdr:cNvPr id="2" name="Picture 33" descr="OMSA">
          <a:extLst>
            <a:ext uri="{FF2B5EF4-FFF2-40B4-BE49-F238E27FC236}">
              <a16:creationId xmlns:a16="http://schemas.microsoft.com/office/drawing/2014/main" id="{43B2C3B1-5367-4B63-BF84-FC17CE025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5" y="381000"/>
          <a:ext cx="1181099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3381375</xdr:colOff>
      <xdr:row>0</xdr:row>
      <xdr:rowOff>133349</xdr:rowOff>
    </xdr:from>
    <xdr:to>
      <xdr:col>1</xdr:col>
      <xdr:colOff>4248150</xdr:colOff>
      <xdr:row>2</xdr:row>
      <xdr:rowOff>228599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1CDBE756-BE8B-4703-910C-C5048F75E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914775" y="133349"/>
          <a:ext cx="866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.vasquez\Desktop\ESTADO%20FINANCIERO%20MES%20%20junio%202023.xlsx" TargetMode="External"/><Relationship Id="rId1" Type="http://schemas.openxmlformats.org/officeDocument/2006/relationships/externalLinkPath" Target="/Users/f.vasquez/Desktop/ESTADO%20FINANCIERO%20MES%20%20juni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on"/>
      <sheetName val="Firma"/>
      <sheetName val="Estado de Situacion"/>
      <sheetName val="Balance Comprobacion"/>
      <sheetName val="Estado de Resultados"/>
      <sheetName val="Banco"/>
      <sheetName val="caja"/>
      <sheetName val="CXC"/>
      <sheetName val="Inv."/>
      <sheetName val="Inv. Rep(caobas)"/>
      <sheetName val="Alm.Occidental"/>
      <sheetName val="INV. SANTIAGO"/>
      <sheetName val="Alm.de Reparac."/>
      <sheetName val="Inv Sum"/>
      <sheetName val="UNIDAD H C-5"/>
      <sheetName val="unidad h c-2"/>
      <sheetName val="UNIDAD H C-4"/>
      <sheetName val="UNIDAD H C-1"/>
      <sheetName val="Inv.Combust."/>
      <sheetName val="MERCANCI Y DOC EN TRANSITO"/>
      <sheetName val="Apilc Depreciacion"/>
      <sheetName val="Depreciacion"/>
      <sheetName val="Terreno"/>
      <sheetName val="CONTS. EN PROCESO"/>
      <sheetName val="Edificio"/>
      <sheetName val="Equipos de Oficina"/>
      <sheetName val="Equipo Militar"/>
      <sheetName val="Equip Varios"/>
      <sheetName val="Equip Comp."/>
      <sheetName val="Equipos de Transporte Pesado"/>
      <sheetName val="Hoja1"/>
      <sheetName val="Equipo de Transporte Livinao"/>
      <sheetName val="Otros activos"/>
      <sheetName val="Acum.  por pagar"/>
      <sheetName val="Utilidad"/>
      <sheetName val="CXP"/>
      <sheetName val="Ingresos"/>
      <sheetName val="Gastos"/>
      <sheetName val="Equipos Varios"/>
      <sheetName val="balanza neta del sistema"/>
      <sheetName val="Hoja4"/>
      <sheetName val="Hoja15"/>
      <sheetName val="Hoja2"/>
      <sheetName val="Hoja7"/>
      <sheetName val="liviano"/>
      <sheetName val="Hoja10"/>
      <sheetName val="autobuses"/>
    </sheetNames>
    <sheetDataSet>
      <sheetData sheetId="0"/>
      <sheetData sheetId="1"/>
      <sheetData sheetId="2"/>
      <sheetData sheetId="3"/>
      <sheetData sheetId="4">
        <row r="36">
          <cell r="C36">
            <v>-357939095.32000005</v>
          </cell>
        </row>
      </sheetData>
      <sheetData sheetId="5">
        <row r="30">
          <cell r="D30">
            <v>53243649.149999999</v>
          </cell>
        </row>
      </sheetData>
      <sheetData sheetId="6">
        <row r="29">
          <cell r="C29">
            <v>800000</v>
          </cell>
        </row>
      </sheetData>
      <sheetData sheetId="7">
        <row r="34">
          <cell r="D34">
            <v>20707030.579999998</v>
          </cell>
        </row>
      </sheetData>
      <sheetData sheetId="8">
        <row r="32">
          <cell r="C32">
            <v>344595078.02000004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6">
          <cell r="D26">
            <v>87208862.129999995</v>
          </cell>
        </row>
        <row r="27">
          <cell r="D27">
            <v>50984351.109999999</v>
          </cell>
        </row>
        <row r="28">
          <cell r="D28">
            <v>3023219.26</v>
          </cell>
        </row>
        <row r="29">
          <cell r="D29">
            <v>53945860.670000002</v>
          </cell>
        </row>
        <row r="30">
          <cell r="D30">
            <v>60186751.890000001</v>
          </cell>
        </row>
        <row r="32">
          <cell r="D32">
            <v>3452032251.5900002</v>
          </cell>
        </row>
      </sheetData>
      <sheetData sheetId="21">
        <row r="24">
          <cell r="D24">
            <v>4480509.38</v>
          </cell>
        </row>
        <row r="25">
          <cell r="D25">
            <v>49616632.75</v>
          </cell>
        </row>
        <row r="26">
          <cell r="D26">
            <v>16013340</v>
          </cell>
        </row>
        <row r="27">
          <cell r="D27">
            <v>5583794.3499999996</v>
          </cell>
        </row>
        <row r="28">
          <cell r="D28">
            <v>937961.54</v>
          </cell>
        </row>
      </sheetData>
      <sheetData sheetId="22">
        <row r="31">
          <cell r="C31">
            <v>299352932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7">
          <cell r="B27">
            <v>166000.00049999999</v>
          </cell>
        </row>
      </sheetData>
      <sheetData sheetId="33">
        <row r="23">
          <cell r="B23">
            <v>3710488.26</v>
          </cell>
        </row>
      </sheetData>
      <sheetData sheetId="34">
        <row r="22">
          <cell r="B22">
            <v>415996863.55000001</v>
          </cell>
        </row>
        <row r="26">
          <cell r="B26">
            <v>891373139.16999996</v>
          </cell>
        </row>
      </sheetData>
      <sheetData sheetId="35">
        <row r="118">
          <cell r="D118">
            <v>691317733.80999994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AF73C-3D4F-4110-A004-0EFEE9F38C62}">
  <dimension ref="A1:H75"/>
  <sheetViews>
    <sheetView tabSelected="1" workbookViewId="0">
      <selection activeCell="F54" sqref="F54"/>
    </sheetView>
  </sheetViews>
  <sheetFormatPr baseColWidth="10" defaultRowHeight="12.75" x14ac:dyDescent="0.2"/>
  <cols>
    <col min="1" max="1" width="8" style="4" customWidth="1"/>
    <col min="2" max="2" width="70.85546875" style="4" customWidth="1"/>
    <col min="3" max="3" width="31.140625" style="3" customWidth="1"/>
    <col min="4" max="4" width="19.28515625" style="3" customWidth="1"/>
    <col min="5" max="5" width="18.140625" style="36" bestFit="1" customWidth="1"/>
    <col min="6" max="6" width="36.7109375" style="36" bestFit="1" customWidth="1"/>
    <col min="7" max="7" width="29.7109375" style="37" customWidth="1"/>
    <col min="8" max="8" width="18.28515625" style="4" customWidth="1"/>
    <col min="9" max="16384" width="11.42578125" style="4"/>
  </cols>
  <sheetData>
    <row r="1" spans="1:8" ht="19.5" customHeight="1" x14ac:dyDescent="0.2">
      <c r="A1" s="1"/>
      <c r="B1" s="2"/>
      <c r="C1" s="2"/>
      <c r="D1" s="2"/>
    </row>
    <row r="2" spans="1:8" ht="18.75" customHeight="1" x14ac:dyDescent="0.2">
      <c r="A2" s="1"/>
      <c r="B2" s="5"/>
      <c r="C2" s="6"/>
      <c r="D2" s="5"/>
    </row>
    <row r="3" spans="1:8" ht="18.75" customHeight="1" x14ac:dyDescent="0.2">
      <c r="A3" s="1"/>
      <c r="B3" s="5"/>
      <c r="C3" s="7"/>
      <c r="D3" s="7"/>
    </row>
    <row r="4" spans="1:8" s="1" customFormat="1" ht="15" x14ac:dyDescent="0.25">
      <c r="A4" s="8" t="s">
        <v>0</v>
      </c>
      <c r="B4" s="8"/>
      <c r="C4" s="8"/>
      <c r="D4" s="8"/>
      <c r="E4" s="38"/>
      <c r="F4" s="38"/>
      <c r="G4" s="38"/>
    </row>
    <row r="5" spans="1:8" s="1" customFormat="1" ht="14.25" x14ac:dyDescent="0.2">
      <c r="A5" s="2" t="s">
        <v>1</v>
      </c>
      <c r="B5" s="2"/>
      <c r="C5" s="2"/>
      <c r="D5" s="2"/>
      <c r="E5" s="38"/>
      <c r="F5" s="38"/>
      <c r="G5" s="38"/>
    </row>
    <row r="6" spans="1:8" s="1" customFormat="1" ht="14.25" x14ac:dyDescent="0.2">
      <c r="A6" s="2" t="s">
        <v>2</v>
      </c>
      <c r="B6" s="2"/>
      <c r="C6" s="2"/>
      <c r="D6" s="2"/>
      <c r="E6" s="39"/>
      <c r="F6" s="39"/>
      <c r="G6" s="38"/>
    </row>
    <row r="7" spans="1:8" s="1" customFormat="1" ht="14.25" x14ac:dyDescent="0.2">
      <c r="A7" s="2" t="s">
        <v>3</v>
      </c>
      <c r="B7" s="2"/>
      <c r="C7" s="2"/>
      <c r="D7" s="2"/>
      <c r="E7" s="39"/>
      <c r="F7" s="39"/>
      <c r="G7" s="38"/>
    </row>
    <row r="8" spans="1:8" s="1" customFormat="1" ht="14.25" x14ac:dyDescent="0.2">
      <c r="A8" s="2" t="s">
        <v>4</v>
      </c>
      <c r="B8" s="2"/>
      <c r="C8" s="2"/>
      <c r="D8" s="2"/>
      <c r="E8" s="39"/>
      <c r="F8" s="39"/>
      <c r="G8" s="38"/>
    </row>
    <row r="9" spans="1:8" ht="9.75" customHeight="1" x14ac:dyDescent="0.2"/>
    <row r="10" spans="1:8" ht="15" x14ac:dyDescent="0.25">
      <c r="B10" s="9" t="s">
        <v>5</v>
      </c>
      <c r="E10" s="40"/>
      <c r="F10" s="40"/>
      <c r="G10" s="41"/>
      <c r="H10"/>
    </row>
    <row r="11" spans="1:8" ht="15" x14ac:dyDescent="0.25">
      <c r="B11" s="4" t="s">
        <v>6</v>
      </c>
      <c r="E11" s="40"/>
      <c r="F11" s="40"/>
      <c r="G11" s="41"/>
      <c r="H11"/>
    </row>
    <row r="12" spans="1:8" ht="15" x14ac:dyDescent="0.25">
      <c r="B12" s="4" t="s">
        <v>7</v>
      </c>
      <c r="C12" s="11">
        <f>+[1]Banco!D30+[1]caja!C29</f>
        <v>54043649.149999999</v>
      </c>
      <c r="E12" s="40"/>
      <c r="F12" s="40"/>
      <c r="G12" s="41"/>
      <c r="H12"/>
    </row>
    <row r="13" spans="1:8" ht="15" x14ac:dyDescent="0.25">
      <c r="B13" s="4" t="s">
        <v>8</v>
      </c>
      <c r="C13" s="3">
        <f>+[1]CXC!D34</f>
        <v>20707030.579999998</v>
      </c>
      <c r="E13" s="40"/>
      <c r="F13" s="40"/>
      <c r="G13" s="41"/>
      <c r="H13" s="12"/>
    </row>
    <row r="14" spans="1:8" ht="15" x14ac:dyDescent="0.25">
      <c r="B14" s="4" t="s">
        <v>9</v>
      </c>
      <c r="C14" s="3">
        <f>+[1]Inv.!C32</f>
        <v>344595078.02000004</v>
      </c>
      <c r="E14" s="40"/>
      <c r="F14" s="40"/>
      <c r="G14" s="41"/>
      <c r="H14" s="12"/>
    </row>
    <row r="15" spans="1:8" ht="15" x14ac:dyDescent="0.25">
      <c r="B15" s="4" t="s">
        <v>10</v>
      </c>
      <c r="C15" s="3">
        <v>6959833.5099999998</v>
      </c>
      <c r="E15" s="40"/>
      <c r="F15" s="40"/>
      <c r="G15" s="41"/>
      <c r="H15" s="12"/>
    </row>
    <row r="16" spans="1:8" ht="15.75" thickBot="1" x14ac:dyDescent="0.3">
      <c r="B16" s="13" t="s">
        <v>11</v>
      </c>
      <c r="C16" s="14">
        <f>SUM(C12:C15)</f>
        <v>426305591.25999999</v>
      </c>
      <c r="D16" s="10"/>
      <c r="E16" s="40"/>
      <c r="F16" s="40"/>
      <c r="G16" s="41"/>
      <c r="H16" s="12"/>
    </row>
    <row r="17" spans="2:8" ht="20.25" customHeight="1" thickTop="1" x14ac:dyDescent="0.25">
      <c r="E17" s="40"/>
      <c r="F17" s="40"/>
      <c r="G17" s="41"/>
      <c r="H17" s="12"/>
    </row>
    <row r="18" spans="2:8" ht="15" x14ac:dyDescent="0.25">
      <c r="B18" s="4" t="s">
        <v>12</v>
      </c>
      <c r="E18" s="40"/>
      <c r="F18" s="40"/>
      <c r="G18" s="41"/>
      <c r="H18" s="12"/>
    </row>
    <row r="19" spans="2:8" ht="15" x14ac:dyDescent="0.25">
      <c r="B19" s="4" t="s">
        <v>13</v>
      </c>
      <c r="C19" s="15">
        <f>+[1]Terreno!C31</f>
        <v>299352932</v>
      </c>
      <c r="E19" s="40"/>
      <c r="F19" s="40"/>
      <c r="G19" s="41"/>
      <c r="H19" s="12"/>
    </row>
    <row r="20" spans="2:8" ht="15" x14ac:dyDescent="0.25">
      <c r="B20" s="4" t="s">
        <v>14</v>
      </c>
      <c r="C20" s="15">
        <v>178984290.30000001</v>
      </c>
      <c r="E20" s="40"/>
      <c r="F20" s="40"/>
      <c r="G20" s="41"/>
      <c r="H20" s="12"/>
    </row>
    <row r="21" spans="2:8" ht="15" x14ac:dyDescent="0.25">
      <c r="B21" s="4" t="s">
        <v>15</v>
      </c>
      <c r="C21" s="16">
        <v>69973575.709999993</v>
      </c>
      <c r="E21" s="40"/>
      <c r="F21" s="41"/>
      <c r="G21" s="42"/>
      <c r="H21" s="12"/>
    </row>
    <row r="22" spans="2:8" ht="15" x14ac:dyDescent="0.25">
      <c r="B22" s="4" t="s">
        <v>16</v>
      </c>
      <c r="C22" s="15">
        <v>5543326.4299999997</v>
      </c>
      <c r="E22" s="40"/>
      <c r="F22" s="40"/>
      <c r="G22" s="41"/>
      <c r="H22"/>
    </row>
    <row r="23" spans="2:8" ht="15" x14ac:dyDescent="0.25">
      <c r="B23" s="4" t="s">
        <v>17</v>
      </c>
      <c r="C23" s="15">
        <v>120275076.08</v>
      </c>
      <c r="E23" s="40"/>
      <c r="F23" s="40"/>
      <c r="G23" s="40"/>
      <c r="H23" s="10"/>
    </row>
    <row r="24" spans="2:8" ht="15" x14ac:dyDescent="0.25">
      <c r="B24" s="4" t="s">
        <v>18</v>
      </c>
      <c r="C24" s="15">
        <v>54078942.810000002</v>
      </c>
      <c r="E24" s="41"/>
      <c r="H24" s="3"/>
    </row>
    <row r="25" spans="2:8" ht="15" x14ac:dyDescent="0.25">
      <c r="B25" s="4" t="s">
        <v>19</v>
      </c>
      <c r="C25" s="17">
        <v>122595060.52</v>
      </c>
      <c r="E25" s="43"/>
      <c r="H25" s="3"/>
    </row>
    <row r="26" spans="2:8" ht="15" x14ac:dyDescent="0.25">
      <c r="B26" s="4" t="s">
        <v>20</v>
      </c>
      <c r="C26" s="16">
        <v>4106933613.1300001</v>
      </c>
      <c r="E26" s="41"/>
    </row>
    <row r="27" spans="2:8" ht="15.75" thickBot="1" x14ac:dyDescent="0.3">
      <c r="B27" s="13" t="s">
        <v>21</v>
      </c>
      <c r="C27" s="14">
        <f>SUM(C19:C26)</f>
        <v>4957736816.9799995</v>
      </c>
      <c r="E27" s="41"/>
    </row>
    <row r="28" spans="2:8" ht="12" customHeight="1" thickTop="1" x14ac:dyDescent="0.2"/>
    <row r="29" spans="2:8" x14ac:dyDescent="0.2">
      <c r="B29" s="4" t="s">
        <v>22</v>
      </c>
      <c r="E29" s="44"/>
    </row>
    <row r="30" spans="2:8" ht="15" x14ac:dyDescent="0.25">
      <c r="B30" s="4" t="s">
        <v>23</v>
      </c>
      <c r="C30" s="10">
        <f>+'[1]Apilc Depreciacion'!D26</f>
        <v>87208862.129999995</v>
      </c>
      <c r="E30" s="45"/>
    </row>
    <row r="31" spans="2:8" ht="15" x14ac:dyDescent="0.25">
      <c r="B31" s="19" t="s">
        <v>24</v>
      </c>
      <c r="C31" s="10">
        <f>+'[1]Apilc Depreciacion'!D27</f>
        <v>50984351.109999999</v>
      </c>
      <c r="D31" s="20"/>
      <c r="E31" s="46"/>
    </row>
    <row r="32" spans="2:8" ht="15" x14ac:dyDescent="0.25">
      <c r="B32" s="4" t="s">
        <v>25</v>
      </c>
      <c r="C32" s="10">
        <f>+'[1]Apilc Depreciacion'!D28</f>
        <v>3023219.26</v>
      </c>
      <c r="E32" s="46"/>
    </row>
    <row r="33" spans="2:8" ht="15" x14ac:dyDescent="0.25">
      <c r="B33" s="4" t="s">
        <v>26</v>
      </c>
      <c r="C33" s="10">
        <f>+'[1]Apilc Depreciacion'!D29</f>
        <v>53945860.670000002</v>
      </c>
      <c r="E33" s="46"/>
    </row>
    <row r="34" spans="2:8" ht="19.5" customHeight="1" x14ac:dyDescent="0.25">
      <c r="B34" s="4" t="s">
        <v>27</v>
      </c>
      <c r="C34" s="10">
        <f>+'[1]Apilc Depreciacion'!D30</f>
        <v>60186751.890000001</v>
      </c>
      <c r="F34" s="47"/>
    </row>
    <row r="35" spans="2:8" ht="19.5" customHeight="1" x14ac:dyDescent="0.25">
      <c r="B35" s="4" t="s">
        <v>28</v>
      </c>
      <c r="C35" s="10">
        <f>+[1]Depreciacion!D24</f>
        <v>4480509.38</v>
      </c>
      <c r="F35" s="41"/>
    </row>
    <row r="36" spans="2:8" ht="19.5" customHeight="1" x14ac:dyDescent="0.25">
      <c r="B36" s="4" t="s">
        <v>29</v>
      </c>
      <c r="C36" s="10">
        <f>+[1]Depreciacion!D25</f>
        <v>49616632.75</v>
      </c>
      <c r="F36" s="17"/>
    </row>
    <row r="37" spans="2:8" ht="19.5" customHeight="1" x14ac:dyDescent="0.25">
      <c r="B37" s="19" t="s">
        <v>30</v>
      </c>
      <c r="C37" s="10">
        <f>+[1]Depreciacion!D26</f>
        <v>16013340</v>
      </c>
    </row>
    <row r="38" spans="2:8" ht="17.25" customHeight="1" x14ac:dyDescent="0.25">
      <c r="B38" s="4" t="s">
        <v>31</v>
      </c>
      <c r="C38" s="10">
        <f>+[1]Depreciacion!D27</f>
        <v>5583794.3499999996</v>
      </c>
      <c r="E38" s="46"/>
    </row>
    <row r="39" spans="2:8" ht="17.25" customHeight="1" x14ac:dyDescent="0.25">
      <c r="B39" s="4" t="s">
        <v>32</v>
      </c>
      <c r="C39" s="21">
        <f>+[1]Depreciacion!D28</f>
        <v>937961.54</v>
      </c>
      <c r="E39" s="46"/>
      <c r="F39" s="48"/>
    </row>
    <row r="40" spans="2:8" ht="17.25" customHeight="1" x14ac:dyDescent="0.25">
      <c r="B40" s="4" t="s">
        <v>33</v>
      </c>
      <c r="C40" s="10">
        <f>+'[1]Apilc Depreciacion'!D32</f>
        <v>3452032251.5900002</v>
      </c>
      <c r="E40" s="41"/>
      <c r="F40" s="41"/>
    </row>
    <row r="41" spans="2:8" ht="12.75" customHeight="1" x14ac:dyDescent="0.25">
      <c r="B41" s="13" t="s">
        <v>34</v>
      </c>
      <c r="C41" s="22">
        <f>SUM(C30:C40)</f>
        <v>3784013534.6700001</v>
      </c>
      <c r="E41" s="41"/>
      <c r="F41" s="41"/>
    </row>
    <row r="42" spans="2:8" ht="15" x14ac:dyDescent="0.25">
      <c r="E42" s="41"/>
      <c r="F42" s="49"/>
    </row>
    <row r="43" spans="2:8" ht="15.75" thickBot="1" x14ac:dyDescent="0.3">
      <c r="B43" s="4" t="s">
        <v>35</v>
      </c>
      <c r="C43" s="23">
        <f>SUM(C27+C45-C41)</f>
        <v>1217987538.2099991</v>
      </c>
      <c r="F43" s="43"/>
    </row>
    <row r="44" spans="2:8" ht="12" customHeight="1" thickTop="1" x14ac:dyDescent="0.25">
      <c r="C44" s="4"/>
      <c r="F44" s="40"/>
    </row>
    <row r="45" spans="2:8" ht="15" x14ac:dyDescent="0.25">
      <c r="B45" s="4" t="s">
        <v>36</v>
      </c>
      <c r="C45" s="3">
        <v>44264255.899999999</v>
      </c>
      <c r="F45" s="42"/>
    </row>
    <row r="46" spans="2:8" ht="10.5" customHeight="1" x14ac:dyDescent="0.25">
      <c r="B46" s="4" t="s">
        <v>37</v>
      </c>
      <c r="C46" s="24">
        <f>+'[1]Otros activos'!$B$27</f>
        <v>166000.00049999999</v>
      </c>
      <c r="E46" s="43"/>
      <c r="F46" s="42"/>
      <c r="H46" s="25"/>
    </row>
    <row r="47" spans="2:8" ht="15" x14ac:dyDescent="0.25">
      <c r="E47" s="41"/>
      <c r="F47" s="42"/>
    </row>
    <row r="48" spans="2:8" ht="15" customHeight="1" thickBot="1" x14ac:dyDescent="0.3">
      <c r="B48" s="13" t="s">
        <v>38</v>
      </c>
      <c r="C48" s="26">
        <f>SUM(C16+C27-C41+C45+C46)</f>
        <v>1644459129.4704998</v>
      </c>
      <c r="E48" s="41"/>
      <c r="F48" s="42"/>
    </row>
    <row r="49" spans="2:8" ht="15.75" thickTop="1" x14ac:dyDescent="0.25">
      <c r="F49" s="43"/>
    </row>
    <row r="50" spans="2:8" x14ac:dyDescent="0.2">
      <c r="B50" s="9" t="s">
        <v>39</v>
      </c>
      <c r="E50" s="44"/>
      <c r="F50" s="16"/>
    </row>
    <row r="51" spans="2:8" x14ac:dyDescent="0.2">
      <c r="B51" s="4" t="s">
        <v>40</v>
      </c>
      <c r="C51" s="27"/>
    </row>
    <row r="52" spans="2:8" x14ac:dyDescent="0.2">
      <c r="B52" s="4" t="s">
        <v>41</v>
      </c>
      <c r="C52" s="3">
        <f>+[1]CXP!D118</f>
        <v>691317733.80999994</v>
      </c>
      <c r="D52" s="25"/>
      <c r="H52" s="15"/>
    </row>
    <row r="53" spans="2:8" x14ac:dyDescent="0.2">
      <c r="B53" s="4" t="s">
        <v>42</v>
      </c>
      <c r="C53" s="3">
        <f>+'[1]Acum.  por pagar'!B23</f>
        <v>3710488.26</v>
      </c>
      <c r="D53" s="25"/>
    </row>
    <row r="54" spans="2:8" ht="17.25" customHeight="1" thickBot="1" x14ac:dyDescent="0.3">
      <c r="B54" s="4" t="s">
        <v>43</v>
      </c>
      <c r="C54" s="28">
        <f>SUM(C52:C53)</f>
        <v>695028222.06999993</v>
      </c>
      <c r="D54" s="25"/>
      <c r="E54" s="41"/>
    </row>
    <row r="55" spans="2:8" ht="11.25" customHeight="1" thickTop="1" x14ac:dyDescent="0.25">
      <c r="D55" s="25"/>
      <c r="E55" s="41"/>
    </row>
    <row r="56" spans="2:8" ht="11.25" customHeight="1" x14ac:dyDescent="0.2">
      <c r="B56" s="4" t="s">
        <v>44</v>
      </c>
      <c r="E56" s="50"/>
    </row>
    <row r="57" spans="2:8" x14ac:dyDescent="0.2">
      <c r="B57" s="13" t="s">
        <v>45</v>
      </c>
      <c r="C57" s="29">
        <f>SUM(C54+C56)</f>
        <v>695028222.06999993</v>
      </c>
    </row>
    <row r="58" spans="2:8" ht="15" x14ac:dyDescent="0.25">
      <c r="B58" s="9" t="s">
        <v>46</v>
      </c>
      <c r="D58" s="4"/>
      <c r="E58" s="41"/>
    </row>
    <row r="59" spans="2:8" ht="15" x14ac:dyDescent="0.25">
      <c r="B59" s="4" t="s">
        <v>47</v>
      </c>
      <c r="C59" s="18">
        <f>+[1]Utilidad!B22</f>
        <v>415996863.55000001</v>
      </c>
      <c r="D59" s="4"/>
      <c r="E59" s="46"/>
      <c r="F59" s="41"/>
    </row>
    <row r="60" spans="2:8" ht="15" x14ac:dyDescent="0.25">
      <c r="B60" s="4" t="s">
        <v>48</v>
      </c>
      <c r="C60" s="18">
        <f>+[1]Utilidad!B25+[1]Utilidad!B26</f>
        <v>891373139.16999996</v>
      </c>
      <c r="E60" s="44"/>
      <c r="F60" s="41"/>
    </row>
    <row r="61" spans="2:8" ht="15" x14ac:dyDescent="0.25">
      <c r="B61" s="4" t="s">
        <v>49</v>
      </c>
      <c r="C61" s="18">
        <f>+'[1]Estado de Resultados'!C36</f>
        <v>-357939095.32000005</v>
      </c>
      <c r="E61" s="50"/>
      <c r="F61" s="41"/>
    </row>
    <row r="62" spans="2:8" ht="15.75" thickBot="1" x14ac:dyDescent="0.3">
      <c r="B62" s="4" t="s">
        <v>50</v>
      </c>
      <c r="C62" s="30">
        <f>SUM(C58:C61)</f>
        <v>949430907.39999998</v>
      </c>
      <c r="E62" s="41"/>
      <c r="F62" s="41"/>
    </row>
    <row r="63" spans="2:8" ht="16.5" thickTop="1" thickBot="1" x14ac:dyDescent="0.3">
      <c r="B63" s="13" t="s">
        <v>51</v>
      </c>
      <c r="C63" s="26">
        <f>SUM(C57+C62)</f>
        <v>1644459129.4699998</v>
      </c>
      <c r="D63" s="10"/>
      <c r="E63" s="41"/>
    </row>
    <row r="64" spans="2:8" ht="15.75" thickTop="1" x14ac:dyDescent="0.25">
      <c r="C64" s="18"/>
      <c r="F64" s="41"/>
    </row>
    <row r="65" spans="2:6" ht="15" x14ac:dyDescent="0.25">
      <c r="C65" s="18"/>
      <c r="F65" s="41"/>
    </row>
    <row r="66" spans="2:6" ht="15" x14ac:dyDescent="0.25">
      <c r="C66" s="18"/>
      <c r="F66" s="41"/>
    </row>
    <row r="67" spans="2:6" ht="15" x14ac:dyDescent="0.25">
      <c r="C67" s="18"/>
      <c r="F67" s="41"/>
    </row>
    <row r="68" spans="2:6" x14ac:dyDescent="0.2">
      <c r="C68" s="18"/>
      <c r="F68" s="44"/>
    </row>
    <row r="69" spans="2:6" x14ac:dyDescent="0.2">
      <c r="C69" s="18"/>
      <c r="F69" s="44"/>
    </row>
    <row r="70" spans="2:6" x14ac:dyDescent="0.2">
      <c r="B70" s="9" t="s">
        <v>52</v>
      </c>
      <c r="C70" s="31" t="s">
        <v>53</v>
      </c>
      <c r="D70" s="32"/>
      <c r="F70" s="44"/>
    </row>
    <row r="71" spans="2:6" x14ac:dyDescent="0.2">
      <c r="B71" s="33" t="s">
        <v>54</v>
      </c>
      <c r="C71" s="34" t="s">
        <v>55</v>
      </c>
      <c r="D71" s="32"/>
      <c r="E71" s="51"/>
      <c r="F71" s="44"/>
    </row>
    <row r="72" spans="2:6" x14ac:dyDescent="0.2">
      <c r="B72" s="35" t="s">
        <v>56</v>
      </c>
      <c r="C72" s="34" t="s">
        <v>57</v>
      </c>
      <c r="D72" s="4"/>
      <c r="F72" s="44"/>
    </row>
    <row r="73" spans="2:6" x14ac:dyDescent="0.2">
      <c r="C73" s="4"/>
      <c r="D73" s="4"/>
      <c r="F73" s="44"/>
    </row>
    <row r="74" spans="2:6" x14ac:dyDescent="0.2">
      <c r="C74" s="18"/>
      <c r="D74" s="4"/>
    </row>
    <row r="75" spans="2:6" x14ac:dyDescent="0.2">
      <c r="C75" s="18"/>
      <c r="D75" s="4"/>
      <c r="E75" s="50"/>
    </row>
  </sheetData>
  <mergeCells count="6">
    <mergeCell ref="B1:D1"/>
    <mergeCell ref="A4:D4"/>
    <mergeCell ref="A5:D5"/>
    <mergeCell ref="A6:D6"/>
    <mergeCell ref="A7:D7"/>
    <mergeCell ref="A8:D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Francia Vasquez</dc:creator>
  <cp:lastModifiedBy>Francia Vasquez</cp:lastModifiedBy>
  <dcterms:created xsi:type="dcterms:W3CDTF">2023-07-12T15:23:52Z</dcterms:created>
  <dcterms:modified xsi:type="dcterms:W3CDTF">2023-07-12T15:24:43Z</dcterms:modified>
</cp:coreProperties>
</file>