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AAF3BF4B-9EF3-40D5-A030-CAC04638E951}" xr6:coauthVersionLast="47" xr6:coauthVersionMax="47" xr10:uidLastSave="{00000000-0000-0000-0000-000000000000}"/>
  <bookViews>
    <workbookView xWindow="-120" yWindow="-120" windowWidth="29040" windowHeight="15840" xr2:uid="{8C5B4E65-6A0B-4D43-9934-6B417ED6437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62" i="1" s="1"/>
  <c r="C59" i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25" i="1"/>
  <c r="C27" i="1" s="1"/>
  <c r="C43" i="1" s="1"/>
  <c r="C19" i="1"/>
  <c r="C16" i="1"/>
  <c r="C48" i="1" s="1"/>
  <c r="C14" i="1"/>
  <c r="C13" i="1"/>
  <c r="C12" i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<sst xmlns="http://schemas.openxmlformats.org/spreadsheetml/2006/main" count="58" uniqueCount="58">
  <si>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</si>
  <si>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</si>
  <si>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</si>
  <si>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Marzo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</si>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</sst>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3" fontId="0" fillId="0" borderId="0" xfId="1" applyFont="1"/>
    <xf numFmtId="4" fontId="6" fillId="0" borderId="0" xfId="2" applyNumberFormat="1" applyFont="1"/>
    <xf numFmtId="0" fontId="3" fillId="3" borderId="0" xfId="0" applyFont="1" applyFill="1"/>
    <xf numFmtId="164" fontId="3" fillId="3" borderId="0" xfId="0" applyNumberFormat="1" applyFont="1" applyFill="1"/>
    <xf numFmtId="43" fontId="6" fillId="0" borderId="0" xfId="1" applyFont="1"/>
    <xf numFmtId="4" fontId="6" fillId="0" borderId="0" xfId="4" applyNumberFormat="1" applyFont="1"/>
    <xf numFmtId="4" fontId="0" fillId="0" borderId="0" xfId="0" applyNumberFormat="1" applyAlignment="1">
      <alignment horizontal="right"/>
    </xf>
    <xf numFmtId="4" fontId="1" fillId="0" borderId="0" xfId="5" applyNumberFormat="1"/>
    <xf numFmtId="164" fontId="5" fillId="2" borderId="2" xfId="0" applyNumberFormat="1" applyFont="1" applyFill="1" applyBorder="1"/>
    <xf numFmtId="43" fontId="3" fillId="0" borderId="0" xfId="0" applyNumberFormat="1" applyFont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9" fillId="0" borderId="0" xfId="0" applyFont="1"/>
    <xf numFmtId="164" fontId="3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43" fontId="0" fillId="0" borderId="0" xfId="1" applyFont="1" applyFill="1"/>
    <xf numFmtId="4" fontId="6" fillId="0" borderId="0" xfId="2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43" fontId="6" fillId="0" borderId="0" xfId="3" applyNumberFormat="1" applyFont="1" applyFill="1"/>
    <xf numFmtId="164" fontId="0" fillId="0" borderId="0" xfId="0" applyNumberFormat="1" applyFill="1" applyAlignment="1">
      <alignment horizontal="left"/>
    </xf>
    <xf numFmtId="43" fontId="0" fillId="0" borderId="0" xfId="0" applyNumberFormat="1" applyFill="1"/>
  </cellXfs>
  <cellStyles count="6">
    <cellStyle name="Millares" xfId="1" builtinId="3"/>
    <cellStyle name="Normal" xfId="0" builtinId="0"/>
    <cellStyle name="Normal 13" xfId="4" xr:uid="{5CE5E532-B76D-4C44-A0A4-32CD2136B72D}"/>
    <cellStyle name="Normal 18" xfId="3" xr:uid="{267F5612-5DDD-4842-9654-7980FBEA0A5B}"/>
    <cellStyle name="Normal 38" xfId="5" xr:uid="{50DFEC1C-6C4E-4934-86D1-CFEC8E9234B5}"/>
    <cellStyle name="Normal 6" xfId="2" xr:uid="{82692EC6-6AF3-4C19-AABC-6A1832D59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0D922FD2-E3CD-4B88-A456-FDD7FA20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0EE2341-799F-4D63-8EE7-14706EC1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Marzo%202023.xlsx" TargetMode="External"/><Relationship Id="rId1" Type="http://schemas.openxmlformats.org/officeDocument/2006/relationships/externalLinkPath" Target="/Users/f.vasquez/Desktop/ESTADO%20FINANCIERO%20MES%20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7"/>
      <sheetName val="dep acu eq pesado"/>
      <sheetName val="Hoja15"/>
      <sheetName val="Hoja14"/>
      <sheetName val="Hoja13"/>
      <sheetName val="Hoja10"/>
      <sheetName val="Hoja11"/>
      <sheetName val="Hoja12"/>
      <sheetName val="autobuses"/>
      <sheetName val="Hoja8"/>
      <sheetName val="Hoja9"/>
      <sheetName val="Hoja6"/>
      <sheetName val="Hoja5"/>
      <sheetName val="Hoja4"/>
      <sheetName val="Hoja3"/>
      <sheetName val="comprobacion"/>
      <sheetName val="DEPRECIACION nov 2022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-185065206.35999995</v>
          </cell>
        </row>
      </sheetData>
      <sheetData sheetId="5">
        <row r="30">
          <cell r="D30">
            <v>33291895.130000003</v>
          </cell>
        </row>
      </sheetData>
      <sheetData sheetId="6">
        <row r="29">
          <cell r="C29">
            <v>0</v>
          </cell>
        </row>
      </sheetData>
      <sheetData sheetId="7">
        <row r="30">
          <cell r="D30">
            <v>17250350.380000003</v>
          </cell>
        </row>
      </sheetData>
      <sheetData sheetId="8">
        <row r="32">
          <cell r="C32">
            <v>355016159.34999996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85930133.819999993</v>
          </cell>
        </row>
        <row r="27">
          <cell r="D27">
            <v>50077322.520000003</v>
          </cell>
        </row>
        <row r="28">
          <cell r="D28">
            <v>3014195.35</v>
          </cell>
        </row>
        <row r="29">
          <cell r="D29">
            <v>52975695.630000003</v>
          </cell>
        </row>
        <row r="30">
          <cell r="D30">
            <v>58035491.07</v>
          </cell>
        </row>
        <row r="32">
          <cell r="D32">
            <v>3341952819.8000002</v>
          </cell>
        </row>
      </sheetData>
      <sheetData sheetId="21">
        <row r="24">
          <cell r="D24">
            <v>3812232.16</v>
          </cell>
        </row>
        <row r="25">
          <cell r="D25">
            <v>47744955.159999996</v>
          </cell>
        </row>
        <row r="26">
          <cell r="D26">
            <v>16903339</v>
          </cell>
        </row>
        <row r="27">
          <cell r="D27">
            <v>5435544.4000000004</v>
          </cell>
        </row>
        <row r="28">
          <cell r="D28">
            <v>813974.36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0">
          <cell r="B140">
            <v>133648573.52000003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878419408.19000006</v>
          </cell>
        </row>
      </sheetData>
      <sheetData sheetId="35">
        <row r="126">
          <cell r="D126">
            <v>852722377.16999996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F2FC-6200-4282-91F9-50168E8647E4}">
  <dimension ref="A1:H75"/>
  <sheetViews>
    <sheetView tabSelected="1" topLeftCell="A38" workbookViewId="0">
      <selection activeCell="D56" sqref="D56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11.42578125" style="4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33291895.130000003</v>
      </c>
      <c r="E12" s="11"/>
      <c r="F12" s="11"/>
    </row>
    <row r="13" spans="1:7" ht="15" x14ac:dyDescent="0.25">
      <c r="B13" s="4" t="s">
        <v>8</v>
      </c>
      <c r="C13" s="3">
        <f>+[1]CXC!D30</f>
        <v>17250350.380000003</v>
      </c>
      <c r="E13" s="12"/>
      <c r="F13" s="11"/>
    </row>
    <row r="14" spans="1:7" ht="15" x14ac:dyDescent="0.25">
      <c r="B14" s="4" t="s">
        <v>9</v>
      </c>
      <c r="C14" s="3">
        <f>+[1]Inv.!C32</f>
        <v>355016159.34999996</v>
      </c>
      <c r="E14" s="11"/>
      <c r="F14" s="11"/>
    </row>
    <row r="15" spans="1:7" ht="15" x14ac:dyDescent="0.25">
      <c r="B15" s="4" t="s">
        <v>10</v>
      </c>
      <c r="C15" s="3">
        <v>32702691.190000001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438261096.04999995</v>
      </c>
      <c r="D16" s="11"/>
      <c r="E16" s="11"/>
      <c r="F16" s="11"/>
    </row>
    <row r="17" spans="2:8" ht="20.25" customHeight="1" thickTop="1" x14ac:dyDescent="0.25">
      <c r="E17" s="11"/>
      <c r="F17" s="11"/>
    </row>
    <row r="18" spans="2:8" ht="15" x14ac:dyDescent="0.25">
      <c r="B18" s="4" t="s">
        <v>12</v>
      </c>
      <c r="E18" s="11"/>
      <c r="F18" s="11"/>
    </row>
    <row r="19" spans="2:8" ht="15" x14ac:dyDescent="0.25">
      <c r="B19" s="4" t="s">
        <v>13</v>
      </c>
      <c r="C19" s="15">
        <f>+[1]Terreno!C31</f>
        <v>299352932</v>
      </c>
      <c r="E19" s="4"/>
      <c r="F19" s="11"/>
    </row>
    <row r="20" spans="2:8" ht="15" x14ac:dyDescent="0.25">
      <c r="B20" s="4" t="s">
        <v>14</v>
      </c>
      <c r="C20" s="15">
        <v>178984290.30000001</v>
      </c>
      <c r="E20" s="41"/>
      <c r="F20" s="42"/>
      <c r="G20" s="42"/>
      <c r="H20" s="43"/>
    </row>
    <row r="21" spans="2:8" ht="15" x14ac:dyDescent="0.25">
      <c r="B21" s="4" t="s">
        <v>15</v>
      </c>
      <c r="C21" s="16">
        <v>69966162.569999993</v>
      </c>
      <c r="E21" s="43"/>
      <c r="F21" s="42"/>
      <c r="G21" s="42"/>
      <c r="H21" s="43"/>
    </row>
    <row r="22" spans="2:8" ht="15" x14ac:dyDescent="0.25">
      <c r="B22" s="4" t="s">
        <v>16</v>
      </c>
      <c r="C22" s="15">
        <v>5543326.4299999997</v>
      </c>
      <c r="E22" s="43"/>
      <c r="F22" s="42"/>
      <c r="G22" s="42"/>
      <c r="H22" s="43"/>
    </row>
    <row r="23" spans="2:8" ht="15" x14ac:dyDescent="0.25">
      <c r="B23" s="4" t="s">
        <v>17</v>
      </c>
      <c r="C23" s="15">
        <v>120071076.09</v>
      </c>
      <c r="E23" s="43"/>
      <c r="F23" s="42"/>
      <c r="G23" s="42"/>
      <c r="H23" s="43"/>
    </row>
    <row r="24" spans="2:8" ht="15" x14ac:dyDescent="0.25">
      <c r="B24" s="4" t="s">
        <v>18</v>
      </c>
      <c r="C24" s="15">
        <v>54078942.810000002</v>
      </c>
      <c r="E24" s="43"/>
      <c r="F24" s="42"/>
      <c r="G24" s="42"/>
      <c r="H24" s="43"/>
    </row>
    <row r="25" spans="2:8" ht="15" x14ac:dyDescent="0.25">
      <c r="B25" s="4" t="s">
        <v>19</v>
      </c>
      <c r="C25" s="17">
        <f>+'[1]Equipo de Transporte Livinao'!B140</f>
        <v>133648573.52000003</v>
      </c>
      <c r="E25" s="44"/>
      <c r="F25" s="42"/>
      <c r="G25" s="42"/>
      <c r="H25" s="43"/>
    </row>
    <row r="26" spans="2:8" ht="15" x14ac:dyDescent="0.25">
      <c r="B26" s="4" t="s">
        <v>20</v>
      </c>
      <c r="C26" s="16">
        <v>4288142978.4099998</v>
      </c>
      <c r="E26" s="45"/>
      <c r="F26" s="42"/>
      <c r="G26" s="42"/>
      <c r="H26" s="43"/>
    </row>
    <row r="27" spans="2:8" ht="15.75" thickBot="1" x14ac:dyDescent="0.3">
      <c r="B27" s="13" t="s">
        <v>21</v>
      </c>
      <c r="C27" s="14">
        <f>SUM(C19:C26)</f>
        <v>5149788282.1300001</v>
      </c>
      <c r="E27" s="44"/>
      <c r="F27" s="43"/>
      <c r="G27" s="46"/>
      <c r="H27" s="46"/>
    </row>
    <row r="28" spans="2:8" ht="12" customHeight="1" thickTop="1" x14ac:dyDescent="0.25">
      <c r="E28" s="41"/>
      <c r="F28" s="43"/>
      <c r="G28" s="46"/>
      <c r="H28" s="46"/>
    </row>
    <row r="29" spans="2:8" x14ac:dyDescent="0.2">
      <c r="B29" s="4" t="s">
        <v>22</v>
      </c>
      <c r="E29" s="47"/>
      <c r="F29" s="48"/>
      <c r="G29" s="46"/>
      <c r="H29" s="46"/>
    </row>
    <row r="30" spans="2:8" ht="15" x14ac:dyDescent="0.25">
      <c r="B30" s="4" t="s">
        <v>23</v>
      </c>
      <c r="C30" s="11">
        <f>+'[1]Apilc Depreciacion'!D26</f>
        <v>85930133.819999993</v>
      </c>
      <c r="E30" s="49"/>
      <c r="F30" s="43"/>
      <c r="G30" s="46"/>
      <c r="H30" s="46"/>
    </row>
    <row r="31" spans="2:8" ht="15" x14ac:dyDescent="0.25">
      <c r="B31" s="20" t="s">
        <v>24</v>
      </c>
      <c r="C31" s="11">
        <f>+'[1]Apilc Depreciacion'!D27</f>
        <v>50077322.520000003</v>
      </c>
      <c r="D31" s="21"/>
      <c r="E31" s="19"/>
      <c r="F31" s="22"/>
    </row>
    <row r="32" spans="2:8" ht="15" x14ac:dyDescent="0.25">
      <c r="B32" s="4" t="s">
        <v>25</v>
      </c>
      <c r="C32" s="11">
        <f>+'[1]Apilc Depreciacion'!D28</f>
        <v>3014195.35</v>
      </c>
      <c r="E32" s="19"/>
    </row>
    <row r="33" spans="2:8" ht="15" x14ac:dyDescent="0.25">
      <c r="B33" s="4" t="s">
        <v>26</v>
      </c>
      <c r="C33" s="11">
        <f>+'[1]Apilc Depreciacion'!D29</f>
        <v>52975695.630000003</v>
      </c>
      <c r="E33" s="19"/>
    </row>
    <row r="34" spans="2:8" ht="19.5" customHeight="1" x14ac:dyDescent="0.25">
      <c r="B34" s="4" t="s">
        <v>27</v>
      </c>
      <c r="C34" s="11">
        <f>+'[1]Apilc Depreciacion'!D30</f>
        <v>58035491.07</v>
      </c>
      <c r="F34" s="23"/>
    </row>
    <row r="35" spans="2:8" ht="19.5" customHeight="1" x14ac:dyDescent="0.25">
      <c r="B35" s="4" t="s">
        <v>28</v>
      </c>
      <c r="C35" s="11">
        <f>+[1]Depreciacion!D24</f>
        <v>3812232.16</v>
      </c>
    </row>
    <row r="36" spans="2:8" ht="19.5" customHeight="1" x14ac:dyDescent="0.25">
      <c r="B36" s="4" t="s">
        <v>29</v>
      </c>
      <c r="C36" s="11">
        <f>+[1]Depreciacion!D25</f>
        <v>47744955.159999996</v>
      </c>
      <c r="F36" s="11"/>
    </row>
    <row r="37" spans="2:8" ht="19.5" customHeight="1" x14ac:dyDescent="0.25">
      <c r="B37" s="20" t="s">
        <v>30</v>
      </c>
      <c r="C37" s="11">
        <f>+[1]Depreciacion!D26</f>
        <v>16903339</v>
      </c>
      <c r="F37" s="24"/>
    </row>
    <row r="38" spans="2:8" ht="17.25" customHeight="1" x14ac:dyDescent="0.25">
      <c r="B38" s="4" t="s">
        <v>31</v>
      </c>
      <c r="C38" s="11">
        <f>+[1]Depreciacion!D27</f>
        <v>5435544.4000000004</v>
      </c>
      <c r="E38" s="19"/>
      <c r="F38" s="18"/>
    </row>
    <row r="39" spans="2:8" ht="17.25" customHeight="1" x14ac:dyDescent="0.25">
      <c r="B39" s="4" t="s">
        <v>32</v>
      </c>
      <c r="C39" s="25">
        <f>+[1]Depreciacion!D28</f>
        <v>813974.36</v>
      </c>
      <c r="E39" s="45"/>
      <c r="F39" s="42"/>
    </row>
    <row r="40" spans="2:8" ht="17.25" customHeight="1" x14ac:dyDescent="0.25">
      <c r="B40" s="4" t="s">
        <v>33</v>
      </c>
      <c r="C40" s="11">
        <f>+'[1]Apilc Depreciacion'!D32</f>
        <v>3341952819.8000002</v>
      </c>
      <c r="E40" s="43"/>
      <c r="F40" s="50"/>
    </row>
    <row r="41" spans="2:8" ht="12.75" customHeight="1" x14ac:dyDescent="0.25">
      <c r="B41" s="13" t="s">
        <v>34</v>
      </c>
      <c r="C41" s="26">
        <f>SUM(C30:C40)</f>
        <v>3666695703.27</v>
      </c>
      <c r="E41" s="43"/>
      <c r="F41" s="50"/>
      <c r="H41" s="27"/>
    </row>
    <row r="42" spans="2:8" ht="15" x14ac:dyDescent="0.25">
      <c r="E42" s="43"/>
      <c r="F42" s="50"/>
    </row>
    <row r="43" spans="2:8" ht="15.75" thickBot="1" x14ac:dyDescent="0.3">
      <c r="B43" s="4" t="s">
        <v>35</v>
      </c>
      <c r="C43" s="28">
        <f>SUM(C27+C45-C41)</f>
        <v>1527356834.7599998</v>
      </c>
      <c r="E43" s="43"/>
      <c r="F43" s="50"/>
    </row>
    <row r="44" spans="2:8" ht="12" customHeight="1" thickTop="1" x14ac:dyDescent="0.25">
      <c r="C44" s="4"/>
      <c r="E44" s="41"/>
      <c r="F44" s="44"/>
    </row>
    <row r="45" spans="2:8" x14ac:dyDescent="0.2">
      <c r="B45" s="4" t="s">
        <v>36</v>
      </c>
      <c r="C45" s="3">
        <v>44264255.899999999</v>
      </c>
      <c r="E45" s="41"/>
      <c r="F45" s="16"/>
    </row>
    <row r="46" spans="2:8" ht="10.5" customHeight="1" x14ac:dyDescent="0.25">
      <c r="B46" s="4" t="s">
        <v>37</v>
      </c>
      <c r="C46" s="29">
        <f>+'[1]Otros activos'!$B$27</f>
        <v>166000.00049999999</v>
      </c>
      <c r="E46" s="44"/>
      <c r="F46" s="41"/>
    </row>
    <row r="47" spans="2:8" ht="15" x14ac:dyDescent="0.25">
      <c r="E47" s="43"/>
      <c r="F47" s="41"/>
      <c r="H47" s="15"/>
    </row>
    <row r="48" spans="2:8" ht="15" customHeight="1" thickBot="1" x14ac:dyDescent="0.3">
      <c r="B48" s="13" t="s">
        <v>38</v>
      </c>
      <c r="C48" s="30">
        <f>SUM(C16+C27-C41+C45+C46)</f>
        <v>1965783930.8105004</v>
      </c>
      <c r="E48" s="11"/>
    </row>
    <row r="49" spans="2:6" ht="13.5" thickTop="1" x14ac:dyDescent="0.2"/>
    <row r="50" spans="2:6" x14ac:dyDescent="0.2">
      <c r="B50" s="9" t="s">
        <v>39</v>
      </c>
      <c r="E50" s="12"/>
    </row>
    <row r="51" spans="2:6" ht="15" x14ac:dyDescent="0.25">
      <c r="B51" s="4" t="s">
        <v>40</v>
      </c>
      <c r="C51" s="31"/>
      <c r="F51" s="11"/>
    </row>
    <row r="52" spans="2:6" ht="15" x14ac:dyDescent="0.25">
      <c r="B52" s="4" t="s">
        <v>41</v>
      </c>
      <c r="C52" s="3">
        <f>+[1]CXP!D126</f>
        <v>852722377.16999996</v>
      </c>
      <c r="D52" s="27"/>
      <c r="F52" s="11"/>
    </row>
    <row r="53" spans="2:6" x14ac:dyDescent="0.2">
      <c r="B53" s="4" t="s">
        <v>42</v>
      </c>
      <c r="C53" s="3">
        <f>+'[1]Acum.  por pagar'!B23</f>
        <v>3710488.26</v>
      </c>
      <c r="D53" s="27"/>
    </row>
    <row r="54" spans="2:6" ht="17.25" customHeight="1" thickBot="1" x14ac:dyDescent="0.3">
      <c r="B54" s="4" t="s">
        <v>43</v>
      </c>
      <c r="C54" s="32">
        <f>SUM(C52:C53)</f>
        <v>856432865.42999995</v>
      </c>
      <c r="D54" s="27"/>
      <c r="E54" s="11"/>
      <c r="F54" s="11"/>
    </row>
    <row r="55" spans="2:6" ht="11.25" customHeight="1" thickTop="1" x14ac:dyDescent="0.25">
      <c r="D55" s="27"/>
      <c r="E55" s="11"/>
      <c r="F55" s="11"/>
    </row>
    <row r="56" spans="2:6" ht="11.25" customHeight="1" x14ac:dyDescent="0.25">
      <c r="B56" s="4" t="s">
        <v>44</v>
      </c>
      <c r="E56" s="27"/>
      <c r="F56" s="11"/>
    </row>
    <row r="57" spans="2:6" ht="15" x14ac:dyDescent="0.25">
      <c r="B57" s="13" t="s">
        <v>45</v>
      </c>
      <c r="C57" s="33">
        <f>SUM(C54+C56)</f>
        <v>856432865.42999995</v>
      </c>
      <c r="F57" s="11"/>
    </row>
    <row r="58" spans="2:6" ht="15" x14ac:dyDescent="0.25">
      <c r="B58" s="9" t="s">
        <v>46</v>
      </c>
      <c r="D58" s="4"/>
      <c r="E58" s="11"/>
    </row>
    <row r="59" spans="2:6" ht="15" x14ac:dyDescent="0.25">
      <c r="B59" s="4" t="s">
        <v>47</v>
      </c>
      <c r="C59" s="12">
        <f>+[1]Utilidad!B22</f>
        <v>415996863.55000001</v>
      </c>
      <c r="D59" s="4"/>
      <c r="E59" s="19"/>
      <c r="F59" s="11"/>
    </row>
    <row r="60" spans="2:6" ht="15" x14ac:dyDescent="0.25">
      <c r="B60" s="4" t="s">
        <v>48</v>
      </c>
      <c r="C60" s="12">
        <f>+[1]Utilidad!B25+[1]Utilidad!B26</f>
        <v>878419408.19000006</v>
      </c>
      <c r="E60" s="12"/>
      <c r="F60" s="11"/>
    </row>
    <row r="61" spans="2:6" ht="15" x14ac:dyDescent="0.25">
      <c r="B61" s="4" t="s">
        <v>49</v>
      </c>
      <c r="C61" s="12">
        <f>+'[1]Estado de Resultados'!C36</f>
        <v>-185065206.35999995</v>
      </c>
      <c r="E61" s="27"/>
      <c r="F61" s="11"/>
    </row>
    <row r="62" spans="2:6" ht="15.75" thickBot="1" x14ac:dyDescent="0.3">
      <c r="B62" s="4" t="s">
        <v>50</v>
      </c>
      <c r="C62" s="34">
        <f>SUM(C58:C61)</f>
        <v>1109351065.3800001</v>
      </c>
      <c r="E62" s="11"/>
      <c r="F62" s="11"/>
    </row>
    <row r="63" spans="2:6" ht="16.5" thickTop="1" thickBot="1" x14ac:dyDescent="0.3">
      <c r="B63" s="13" t="s">
        <v>51</v>
      </c>
      <c r="C63" s="30">
        <f>SUM(C57+C62)</f>
        <v>1965783930.8099999</v>
      </c>
      <c r="D63" s="11"/>
      <c r="E63" s="11"/>
      <c r="F63" s="12"/>
    </row>
    <row r="64" spans="2:6" ht="13.5" thickTop="1" x14ac:dyDescent="0.2">
      <c r="C64" s="12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</row>
    <row r="70" spans="2:6" x14ac:dyDescent="0.2">
      <c r="B70" s="9" t="s">
        <v>52</v>
      </c>
      <c r="C70" s="35" t="s">
        <v>53</v>
      </c>
      <c r="D70" s="36"/>
    </row>
    <row r="71" spans="2:6" x14ac:dyDescent="0.2">
      <c r="B71" s="37" t="s">
        <v>54</v>
      </c>
      <c r="C71" s="38" t="s">
        <v>55</v>
      </c>
      <c r="D71" s="36"/>
      <c r="E71" s="39"/>
    </row>
    <row r="72" spans="2:6" x14ac:dyDescent="0.2">
      <c r="B72" s="40" t="s">
        <v>56</v>
      </c>
      <c r="C72" s="38" t="s">
        <v>57</v>
      </c>
      <c r="D72" s="4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  <c r="E75" s="27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2023-04-10T18:39:45Z</dcterms:created>
  <dcterms:modified xsi:type="dcterms:W3CDTF">2023-04-10T18:41:40Z</dcterms:modified>
</cp:coreProperties>
</file>