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ocuments\"/>
    </mc:Choice>
  </mc:AlternateContent>
  <xr:revisionPtr revIDLastSave="0" documentId="8_{C449265D-6809-4C42-A497-995BAB90E81F}" xr6:coauthVersionLast="47" xr6:coauthVersionMax="47" xr10:uidLastSave="{00000000-0000-0000-0000-000000000000}"/>
  <bookViews>
    <workbookView xWindow="-120" yWindow="-120" windowWidth="29040" windowHeight="15840" xr2:uid="{7643ACE2-53B5-43FD-AE68-8A356B78C2B4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C60" i="1"/>
  <c r="C59" i="1"/>
  <c r="C62" i="1" s="1"/>
  <c r="C53" i="1"/>
  <c r="C52" i="1"/>
  <c r="C54" i="1" s="1"/>
  <c r="C57" i="1" s="1"/>
  <c r="C63" i="1" s="1"/>
  <c r="C46" i="1"/>
  <c r="C45" i="1"/>
  <c r="C40" i="1"/>
  <c r="C39" i="1"/>
  <c r="C38" i="1"/>
  <c r="C36" i="1"/>
  <c r="C34" i="1"/>
  <c r="C33" i="1"/>
  <c r="C32" i="1"/>
  <c r="C31" i="1"/>
  <c r="C41" i="1" s="1"/>
  <c r="C30" i="1"/>
  <c r="C19" i="1"/>
  <c r="C27" i="1" s="1"/>
  <c r="C43" i="1" s="1"/>
  <c r="C14" i="1"/>
  <c r="C13" i="1"/>
  <c r="C12" i="1"/>
  <c r="C16" i="1" s="1"/>
  <c r="C48" i="1" s="1"/>
</calcChain>
</file>

<file path=xl/sharedStrings.xml><?xml version="1.0" encoding="utf-8"?>
<sst xmlns="http://schemas.openxmlformats.org/spreadsheetml/2006/main" count="58" uniqueCount="58">
  <si>
    <t xml:space="preserve">         Presidencia de La República</t>
  </si>
  <si>
    <t xml:space="preserve">   Oficina Metropolitana de Servicios de Autobuses (OMSA)</t>
  </si>
  <si>
    <t xml:space="preserve">Estado de situacion </t>
  </si>
  <si>
    <t>Al 30 de Noviembre 2022</t>
  </si>
  <si>
    <t>(valor en R.D.$)</t>
  </si>
  <si>
    <t>Activos</t>
  </si>
  <si>
    <t>Activos Corrientes</t>
  </si>
  <si>
    <t xml:space="preserve">Efectivo en Caja  y Banco 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</si>
  <si>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</si>
  <si>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</si>
  <si>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</si>
  <si>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</si>
  <si>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</si>
  <si>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</si>
  <si>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</si>
  <si>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</si>
  <si>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</si>
  <si>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</si>
  <si>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</si>
  <si>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</si>
  <si>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</si>
  <si>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</si>
  <si>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</si>
  <si>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</si>
  <si>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</si>
  <si>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</si>
  <si>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</si>
  <si>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</si>
  <si>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</si>
  <si>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</si>
  <si>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</si>
  <si>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</si>
  <si>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</si>
  <si>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>Depreciación Acum. Equipos de Computos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</si>
  <si>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</si>
  <si>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</si>
  <si>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</si>
  <si>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</si>
  <si>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</si>
  <si>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</si>
  <si>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</si>
  <si>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</si>
  <si>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</si>
  <si>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</si>
  <si>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</si>
  <si>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</si>
  <si>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</si>
  <si>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</si>
  <si>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</si>
  <si>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</si>
  <si>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</si>
  <si>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</si>
  <si>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Ruth Garcia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</si>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</sst>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1" applyFont="1"/>
    <xf numFmtId="43" fontId="6" fillId="0" borderId="0" xfId="1" applyFont="1"/>
    <xf numFmtId="4" fontId="6" fillId="0" borderId="0" xfId="3" applyNumberFormat="1" applyFont="1"/>
    <xf numFmtId="0" fontId="3" fillId="3" borderId="0" xfId="0" applyFont="1" applyFill="1"/>
    <xf numFmtId="164" fontId="3" fillId="3" borderId="0" xfId="0" applyNumberFormat="1" applyFont="1" applyFill="1"/>
    <xf numFmtId="4" fontId="6" fillId="0" borderId="0" xfId="4" applyNumberFormat="1" applyFont="1"/>
    <xf numFmtId="4" fontId="0" fillId="0" borderId="0" xfId="0" applyNumberFormat="1" applyAlignment="1">
      <alignment horizontal="right"/>
    </xf>
    <xf numFmtId="43" fontId="0" fillId="0" borderId="0" xfId="0" applyNumberFormat="1"/>
    <xf numFmtId="164" fontId="5" fillId="2" borderId="2" xfId="0" applyNumberFormat="1" applyFont="1" applyFill="1" applyBorder="1"/>
    <xf numFmtId="43" fontId="3" fillId="0" borderId="0" xfId="0" applyNumberFormat="1" applyFont="1"/>
    <xf numFmtId="164" fontId="3" fillId="0" borderId="3" xfId="0" applyNumberFormat="1" applyFont="1" applyBorder="1"/>
    <xf numFmtId="164" fontId="3" fillId="0" borderId="2" xfId="0" applyNumberFormat="1" applyFont="1" applyBorder="1"/>
    <xf numFmtId="43" fontId="3" fillId="0" borderId="0" xfId="1" applyFont="1" applyFill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43" fontId="3" fillId="0" borderId="0" xfId="0" applyNumberFormat="1" applyFont="1" applyAlignment="1">
      <alignment horizontal="center"/>
    </xf>
    <xf numFmtId="4" fontId="0" fillId="0" borderId="0" xfId="0" applyNumberFormat="1" applyFill="1"/>
    <xf numFmtId="43" fontId="0" fillId="0" borderId="0" xfId="1" applyFont="1" applyFill="1"/>
    <xf numFmtId="43" fontId="6" fillId="0" borderId="0" xfId="2" applyNumberFormat="1" applyFont="1" applyFill="1"/>
    <xf numFmtId="4" fontId="6" fillId="0" borderId="0" xfId="3" applyNumberFormat="1" applyFont="1" applyFill="1"/>
    <xf numFmtId="164" fontId="3" fillId="0" borderId="0" xfId="0" applyNumberFormat="1" applyFont="1" applyFill="1"/>
    <xf numFmtId="164" fontId="0" fillId="0" borderId="0" xfId="0" applyNumberFormat="1" applyFill="1" applyAlignment="1">
      <alignment horizontal="left"/>
    </xf>
    <xf numFmtId="4" fontId="3" fillId="0" borderId="0" xfId="0" applyNumberFormat="1" applyFont="1" applyFill="1"/>
    <xf numFmtId="43" fontId="6" fillId="0" borderId="0" xfId="1" applyFont="1" applyFill="1"/>
    <xf numFmtId="43" fontId="0" fillId="0" borderId="0" xfId="0" applyNumberFormat="1" applyFill="1"/>
    <xf numFmtId="0" fontId="0" fillId="0" borderId="0" xfId="0" applyFill="1"/>
  </cellXfs>
  <cellStyles count="5">
    <cellStyle name="Millares" xfId="1" builtinId="3"/>
    <cellStyle name="Normal" xfId="0" builtinId="0"/>
    <cellStyle name="Normal 13" xfId="4" xr:uid="{F3DA1716-89EE-4EB4-A6AD-2903B4185768}"/>
    <cellStyle name="Normal 18" xfId="2" xr:uid="{4ED5B289-D945-4B26-A3AA-2E9F2BB429F6}"/>
    <cellStyle name="Normal 6" xfId="3" xr:uid="{FA0FCE21-2951-464E-B7D8-3AF9CB1526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2CD03051-80A5-4330-A096-0BC394FF5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A1EC2741-2A8A-4FCB-9356-35134C6ED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vasquez/Desktop/estado%20financiero%20del%20mes%20%20nov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Equipos de Transporte Pesado"/>
      <sheetName val="Hoja1"/>
      <sheetName val="Equipo de Transporte Livinao"/>
      <sheetName val="Otros activos"/>
      <sheetName val="Acum.  por pagar"/>
      <sheetName val="Utilidad"/>
      <sheetName val="CXP"/>
      <sheetName val="Ingresos"/>
      <sheetName val="Gastos"/>
      <sheetName val="Equipos Varios"/>
      <sheetName val="balanza neta del sistema"/>
      <sheetName val="Hoja5"/>
      <sheetName val="Hoja3"/>
      <sheetName val="Hoja4"/>
      <sheetName val="DEPRECIACION nov 2022"/>
      <sheetName val="Hoja6"/>
      <sheetName val="Hoja2"/>
    </sheetNames>
    <sheetDataSet>
      <sheetData sheetId="0"/>
      <sheetData sheetId="1"/>
      <sheetData sheetId="2"/>
      <sheetData sheetId="3"/>
      <sheetData sheetId="4">
        <row r="36">
          <cell r="C36">
            <v>-434859113.15999985</v>
          </cell>
        </row>
      </sheetData>
      <sheetData sheetId="5">
        <row r="30">
          <cell r="D30">
            <v>94473059.210000008</v>
          </cell>
        </row>
      </sheetData>
      <sheetData sheetId="6">
        <row r="29">
          <cell r="C29">
            <v>800000</v>
          </cell>
        </row>
      </sheetData>
      <sheetData sheetId="7">
        <row r="33">
          <cell r="D33">
            <v>21229942.780000001</v>
          </cell>
        </row>
      </sheetData>
      <sheetData sheetId="8">
        <row r="32">
          <cell r="C32">
            <v>494266077.02999991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D19">
            <v>84225162.739999995</v>
          </cell>
        </row>
        <row r="20">
          <cell r="D20">
            <v>48839303.560000002</v>
          </cell>
        </row>
        <row r="21">
          <cell r="D21">
            <v>3002163.47</v>
          </cell>
        </row>
        <row r="22">
          <cell r="D22">
            <v>51690069.240000002</v>
          </cell>
        </row>
        <row r="23">
          <cell r="D23">
            <v>55296412.200000003</v>
          </cell>
        </row>
        <row r="24">
          <cell r="D24">
            <v>2653743.36</v>
          </cell>
        </row>
        <row r="26">
          <cell r="D26">
            <v>21162821.190000001</v>
          </cell>
        </row>
        <row r="28">
          <cell r="D28">
            <v>1207722.1200000001</v>
          </cell>
        </row>
        <row r="29">
          <cell r="D29">
            <v>3216354209.1300001</v>
          </cell>
        </row>
      </sheetData>
      <sheetData sheetId="22">
        <row r="31">
          <cell r="C31">
            <v>299352932</v>
          </cell>
        </row>
      </sheetData>
      <sheetData sheetId="23">
        <row r="21">
          <cell r="C21">
            <v>44302477.759999998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22">
          <cell r="B22">
            <v>415996863.55000001</v>
          </cell>
        </row>
        <row r="26">
          <cell r="B26">
            <v>1408479352.9000001</v>
          </cell>
        </row>
      </sheetData>
      <sheetData sheetId="35">
        <row r="120">
          <cell r="D120">
            <v>902591767.8599999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F0313-59F6-4B0E-A2B2-0BF8FF08DD39}">
  <dimension ref="A1:H76"/>
  <sheetViews>
    <sheetView tabSelected="1" topLeftCell="A40" workbookViewId="0">
      <selection activeCell="E69" sqref="E69"/>
    </sheetView>
  </sheetViews>
  <sheetFormatPr baseColWidth="10" defaultRowHeight="12.75" x14ac:dyDescent="0.2"/>
  <cols>
    <col min="1" max="1" width="8" style="4" customWidth="1"/>
    <col min="2" max="2" width="70.85546875" style="4" customWidth="1"/>
    <col min="3" max="3" width="31.140625" style="3" customWidth="1"/>
    <col min="4" max="4" width="19.28515625" style="3" customWidth="1"/>
    <col min="5" max="5" width="18.140625" style="3" bestFit="1" customWidth="1"/>
    <col min="6" max="6" width="36.7109375" style="3" bestFit="1" customWidth="1"/>
    <col min="7" max="7" width="11.42578125" style="4"/>
    <col min="8" max="8" width="15.42578125" style="4" bestFit="1" customWidth="1"/>
    <col min="9" max="16384" width="11.42578125" style="4"/>
  </cols>
  <sheetData>
    <row r="1" spans="1:7" ht="19.5" customHeight="1" x14ac:dyDescent="0.2">
      <c r="A1" s="1"/>
      <c r="B1" s="2"/>
      <c r="C1" s="2"/>
      <c r="D1" s="2"/>
    </row>
    <row r="2" spans="1:7" ht="18.75" customHeight="1" x14ac:dyDescent="0.2">
      <c r="A2" s="1"/>
      <c r="B2" s="5"/>
      <c r="C2" s="6"/>
      <c r="D2" s="5"/>
    </row>
    <row r="3" spans="1:7" ht="18.75" customHeight="1" x14ac:dyDescent="0.2">
      <c r="A3" s="1"/>
      <c r="B3" s="5"/>
      <c r="C3" s="7"/>
      <c r="D3" s="7"/>
    </row>
    <row r="4" spans="1:7" s="1" customFormat="1" ht="15" x14ac:dyDescent="0.25">
      <c r="A4" s="8" t="s">
        <v>0</v>
      </c>
      <c r="B4" s="8"/>
      <c r="C4" s="8"/>
      <c r="D4" s="8"/>
    </row>
    <row r="5" spans="1:7" s="1" customFormat="1" ht="14.25" x14ac:dyDescent="0.2">
      <c r="A5" s="2" t="s">
        <v>1</v>
      </c>
      <c r="B5" s="2"/>
      <c r="C5" s="2"/>
      <c r="D5" s="2"/>
    </row>
    <row r="6" spans="1:7" s="1" customFormat="1" ht="14.25" x14ac:dyDescent="0.2">
      <c r="A6" s="2" t="s">
        <v>2</v>
      </c>
      <c r="B6" s="2"/>
      <c r="C6" s="2"/>
      <c r="D6" s="2"/>
      <c r="E6" s="7"/>
      <c r="F6" s="7"/>
    </row>
    <row r="7" spans="1:7" s="1" customFormat="1" ht="14.25" x14ac:dyDescent="0.2">
      <c r="A7" s="2" t="s">
        <v>3</v>
      </c>
      <c r="B7" s="2"/>
      <c r="C7" s="2"/>
      <c r="D7" s="2"/>
      <c r="E7" s="7"/>
      <c r="F7" s="7"/>
    </row>
    <row r="8" spans="1:7" s="1" customFormat="1" ht="14.25" x14ac:dyDescent="0.2">
      <c r="A8" s="2" t="s">
        <v>4</v>
      </c>
      <c r="B8" s="2"/>
      <c r="C8" s="2"/>
      <c r="D8" s="2"/>
      <c r="E8" s="7"/>
      <c r="F8" s="7"/>
    </row>
    <row r="9" spans="1:7" ht="9.75" customHeight="1" x14ac:dyDescent="0.2"/>
    <row r="10" spans="1:7" x14ac:dyDescent="0.2">
      <c r="B10" s="9" t="s">
        <v>5</v>
      </c>
    </row>
    <row r="11" spans="1:7" x14ac:dyDescent="0.2">
      <c r="B11" s="4" t="s">
        <v>6</v>
      </c>
    </row>
    <row r="12" spans="1:7" ht="15" x14ac:dyDescent="0.25">
      <c r="B12" s="4" t="s">
        <v>7</v>
      </c>
      <c r="C12" s="10">
        <f>+[1]Banco!D30+[1]caja!C29</f>
        <v>95273059.210000008</v>
      </c>
      <c r="E12" s="11"/>
      <c r="F12" s="11"/>
    </row>
    <row r="13" spans="1:7" ht="15" x14ac:dyDescent="0.25">
      <c r="B13" s="4" t="s">
        <v>8</v>
      </c>
      <c r="C13" s="3">
        <f>+[1]CXC!D33</f>
        <v>21229942.780000001</v>
      </c>
      <c r="E13" s="12"/>
      <c r="F13" s="11"/>
    </row>
    <row r="14" spans="1:7" ht="15" x14ac:dyDescent="0.25">
      <c r="B14" s="4" t="s">
        <v>9</v>
      </c>
      <c r="C14" s="3">
        <f>+[1]Inv.!C32</f>
        <v>494266077.02999991</v>
      </c>
      <c r="E14" s="11"/>
      <c r="F14" s="11"/>
    </row>
    <row r="15" spans="1:7" ht="15" x14ac:dyDescent="0.25">
      <c r="B15" s="4" t="s">
        <v>10</v>
      </c>
      <c r="C15" s="3">
        <v>3600402.51</v>
      </c>
      <c r="E15" s="11"/>
      <c r="F15" s="11"/>
      <c r="G15" s="11"/>
    </row>
    <row r="16" spans="1:7" ht="15.75" thickBot="1" x14ac:dyDescent="0.3">
      <c r="B16" s="13" t="s">
        <v>11</v>
      </c>
      <c r="C16" s="14">
        <f>SUM(C12:C15)</f>
        <v>614369481.52999997</v>
      </c>
      <c r="D16" s="11"/>
      <c r="E16" s="11"/>
      <c r="F16" s="11"/>
    </row>
    <row r="17" spans="2:6" ht="20.25" customHeight="1" thickTop="1" x14ac:dyDescent="0.25">
      <c r="E17" s="11"/>
      <c r="F17" s="12"/>
    </row>
    <row r="18" spans="2:6" ht="15" x14ac:dyDescent="0.25">
      <c r="B18" s="4" t="s">
        <v>12</v>
      </c>
      <c r="E18" s="11"/>
      <c r="F18" s="11"/>
    </row>
    <row r="19" spans="2:6" ht="15" x14ac:dyDescent="0.25">
      <c r="B19" s="4" t="s">
        <v>13</v>
      </c>
      <c r="C19" s="15">
        <f>+[1]Terreno!C31</f>
        <v>299352932</v>
      </c>
      <c r="E19" s="4"/>
      <c r="F19" s="11"/>
    </row>
    <row r="20" spans="2:6" ht="15" x14ac:dyDescent="0.25">
      <c r="B20" s="4" t="s">
        <v>14</v>
      </c>
      <c r="C20" s="15">
        <v>178984290.30000001</v>
      </c>
      <c r="F20" s="11"/>
    </row>
    <row r="21" spans="2:6" ht="15" x14ac:dyDescent="0.25">
      <c r="B21" s="4" t="s">
        <v>15</v>
      </c>
      <c r="C21" s="15">
        <v>68865438.150000006</v>
      </c>
      <c r="E21" s="11"/>
      <c r="F21" s="11"/>
    </row>
    <row r="22" spans="2:6" ht="15" x14ac:dyDescent="0.25">
      <c r="B22" s="4" t="s">
        <v>16</v>
      </c>
      <c r="C22" s="15">
        <v>5543326.4299999997</v>
      </c>
      <c r="E22" s="11"/>
      <c r="F22" s="11"/>
    </row>
    <row r="23" spans="2:6" ht="15" x14ac:dyDescent="0.25">
      <c r="B23" s="4" t="s">
        <v>17</v>
      </c>
      <c r="C23" s="15">
        <v>114915937.55</v>
      </c>
      <c r="E23" s="39"/>
      <c r="F23" s="39"/>
    </row>
    <row r="24" spans="2:6" ht="15" x14ac:dyDescent="0.25">
      <c r="B24" s="4" t="s">
        <v>18</v>
      </c>
      <c r="C24" s="15">
        <v>53229242.82</v>
      </c>
      <c r="E24" s="39"/>
      <c r="F24" s="40"/>
    </row>
    <row r="25" spans="2:6" ht="15" x14ac:dyDescent="0.25">
      <c r="B25" s="4" t="s">
        <v>19</v>
      </c>
      <c r="C25" s="16">
        <v>132723453.52</v>
      </c>
      <c r="E25" s="39"/>
      <c r="F25" s="41"/>
    </row>
    <row r="26" spans="2:6" ht="15" x14ac:dyDescent="0.25">
      <c r="B26" s="4" t="s">
        <v>20</v>
      </c>
      <c r="C26" s="15">
        <v>4320485482.4499998</v>
      </c>
      <c r="E26" s="42"/>
      <c r="F26" s="40"/>
    </row>
    <row r="27" spans="2:6" ht="15.75" thickBot="1" x14ac:dyDescent="0.3">
      <c r="B27" s="13" t="s">
        <v>21</v>
      </c>
      <c r="C27" s="14">
        <f>SUM(C19:C26)</f>
        <v>5174100103.2199993</v>
      </c>
      <c r="E27" s="43"/>
      <c r="F27" s="44"/>
    </row>
    <row r="28" spans="2:6" ht="12" customHeight="1" thickTop="1" x14ac:dyDescent="0.25">
      <c r="E28" s="43"/>
      <c r="F28" s="39"/>
    </row>
    <row r="29" spans="2:6" x14ac:dyDescent="0.2">
      <c r="B29" s="4" t="s">
        <v>22</v>
      </c>
      <c r="E29" s="45"/>
      <c r="F29" s="41"/>
    </row>
    <row r="30" spans="2:6" ht="15" x14ac:dyDescent="0.25">
      <c r="B30" s="4" t="s">
        <v>23</v>
      </c>
      <c r="C30" s="3">
        <f>+[1]Depreciacion!D19</f>
        <v>84225162.739999995</v>
      </c>
      <c r="E30" s="44"/>
      <c r="F30" s="39"/>
    </row>
    <row r="31" spans="2:6" x14ac:dyDescent="0.2">
      <c r="B31" s="18" t="s">
        <v>24</v>
      </c>
      <c r="C31" s="19">
        <f>+[1]Depreciacion!D20</f>
        <v>48839303.560000002</v>
      </c>
      <c r="D31" s="19"/>
      <c r="E31" s="42"/>
      <c r="F31" s="46"/>
    </row>
    <row r="32" spans="2:6" x14ac:dyDescent="0.2">
      <c r="B32" s="4" t="s">
        <v>25</v>
      </c>
      <c r="C32" s="3">
        <f>+[1]Depreciacion!D21</f>
        <v>3002163.47</v>
      </c>
      <c r="E32" s="42"/>
      <c r="F32" s="43"/>
    </row>
    <row r="33" spans="2:8" x14ac:dyDescent="0.2">
      <c r="B33" s="4" t="s">
        <v>26</v>
      </c>
      <c r="C33" s="3">
        <f>+[1]Depreciacion!D23</f>
        <v>55296412.200000003</v>
      </c>
      <c r="E33" s="17"/>
    </row>
    <row r="34" spans="2:8" ht="19.5" customHeight="1" x14ac:dyDescent="0.2">
      <c r="B34" s="4" t="s">
        <v>27</v>
      </c>
      <c r="C34" s="3">
        <f>+[1]Depreciacion!D24</f>
        <v>2653743.36</v>
      </c>
      <c r="F34" s="20"/>
    </row>
    <row r="35" spans="2:8" ht="19.5" customHeight="1" x14ac:dyDescent="0.2">
      <c r="B35" s="4" t="s">
        <v>28</v>
      </c>
      <c r="C35" s="3">
        <v>47349218.289999999</v>
      </c>
    </row>
    <row r="36" spans="2:8" ht="19.5" customHeight="1" x14ac:dyDescent="0.25">
      <c r="B36" s="18" t="s">
        <v>29</v>
      </c>
      <c r="C36" s="3">
        <f>+[1]Depreciacion!D26</f>
        <v>21162821.190000001</v>
      </c>
      <c r="F36" s="11"/>
    </row>
    <row r="37" spans="2:8" ht="19.5" customHeight="1" x14ac:dyDescent="0.25">
      <c r="B37" s="4" t="s">
        <v>30</v>
      </c>
      <c r="C37" s="3">
        <v>5237877.8</v>
      </c>
      <c r="F37" s="21"/>
    </row>
    <row r="38" spans="2:8" ht="17.25" customHeight="1" x14ac:dyDescent="0.25">
      <c r="B38" s="4" t="s">
        <v>31</v>
      </c>
      <c r="C38" s="3">
        <f>+[1]Depreciacion!D28</f>
        <v>1207722.1200000001</v>
      </c>
      <c r="E38" s="17"/>
      <c r="F38"/>
    </row>
    <row r="39" spans="2:8" ht="17.25" customHeight="1" x14ac:dyDescent="0.25">
      <c r="B39" s="4" t="s">
        <v>32</v>
      </c>
      <c r="C39" s="3">
        <f>+[1]Depreciacion!D29</f>
        <v>3216354209.1300001</v>
      </c>
      <c r="E39" s="17"/>
      <c r="F39"/>
    </row>
    <row r="40" spans="2:8" ht="17.25" customHeight="1" x14ac:dyDescent="0.25">
      <c r="B40" s="4" t="s">
        <v>33</v>
      </c>
      <c r="C40" s="3">
        <f>+[1]Depreciacion!D22</f>
        <v>51690069.240000002</v>
      </c>
      <c r="E40" s="17"/>
      <c r="F40" s="22"/>
    </row>
    <row r="41" spans="2:8" ht="15" x14ac:dyDescent="0.25">
      <c r="B41" s="13" t="s">
        <v>34</v>
      </c>
      <c r="C41" s="23">
        <f>SUM(C30:C40)</f>
        <v>3537018703.0999999</v>
      </c>
      <c r="E41" s="39"/>
      <c r="F41" s="47"/>
    </row>
    <row r="42" spans="2:8" ht="9.75" customHeight="1" x14ac:dyDescent="0.25">
      <c r="E42" s="39"/>
      <c r="F42" s="48"/>
      <c r="H42" s="24"/>
    </row>
    <row r="43" spans="2:8" ht="15.75" thickBot="1" x14ac:dyDescent="0.3">
      <c r="B43" s="4" t="s">
        <v>35</v>
      </c>
      <c r="C43" s="25">
        <f>SUM(C27+C45-C41)</f>
        <v>1681383877.8799996</v>
      </c>
      <c r="E43" s="39"/>
      <c r="F43" s="47"/>
    </row>
    <row r="44" spans="2:8" ht="15.75" thickTop="1" x14ac:dyDescent="0.25">
      <c r="C44" s="4"/>
      <c r="E44" s="39"/>
      <c r="F44" s="47"/>
    </row>
    <row r="45" spans="2:8" ht="12" customHeight="1" x14ac:dyDescent="0.25">
      <c r="B45" s="4" t="s">
        <v>36</v>
      </c>
      <c r="C45" s="3">
        <f>+'[1]CONTS. EN PROCESO'!C21</f>
        <v>44302477.759999998</v>
      </c>
      <c r="E45" s="43"/>
      <c r="F45" s="40"/>
    </row>
    <row r="46" spans="2:8" x14ac:dyDescent="0.2">
      <c r="B46" s="4" t="s">
        <v>37</v>
      </c>
      <c r="C46" s="26">
        <f>+'[1]Otros activos'!$B$27</f>
        <v>166000.00049999999</v>
      </c>
      <c r="E46" s="43"/>
      <c r="F46" s="27"/>
    </row>
    <row r="47" spans="2:8" ht="7.5" customHeight="1" x14ac:dyDescent="0.2">
      <c r="E47" s="43"/>
      <c r="F47" s="43"/>
    </row>
    <row r="48" spans="2:8" ht="15.75" thickBot="1" x14ac:dyDescent="0.3">
      <c r="B48" s="13" t="s">
        <v>38</v>
      </c>
      <c r="C48" s="28">
        <f>SUM(C16+C27-C41+C45+C46)</f>
        <v>2295919359.4104996</v>
      </c>
      <c r="E48" s="39"/>
      <c r="F48" s="43"/>
      <c r="H48" s="15"/>
    </row>
    <row r="49" spans="2:6" ht="9" customHeight="1" thickTop="1" x14ac:dyDescent="0.25">
      <c r="E49" s="11"/>
    </row>
    <row r="50" spans="2:6" x14ac:dyDescent="0.2">
      <c r="B50" s="9" t="s">
        <v>39</v>
      </c>
    </row>
    <row r="51" spans="2:6" x14ac:dyDescent="0.2">
      <c r="B51" s="4" t="s">
        <v>40</v>
      </c>
      <c r="C51" s="29"/>
      <c r="E51" s="12"/>
    </row>
    <row r="52" spans="2:6" ht="15" x14ac:dyDescent="0.25">
      <c r="B52" s="4" t="s">
        <v>41</v>
      </c>
      <c r="C52" s="3">
        <f>+[1]CXP!D120</f>
        <v>902591767.8599999</v>
      </c>
      <c r="D52" s="24"/>
      <c r="F52" s="11"/>
    </row>
    <row r="53" spans="2:6" ht="15" x14ac:dyDescent="0.25">
      <c r="B53" s="4" t="s">
        <v>42</v>
      </c>
      <c r="C53" s="3">
        <f>+'[1]Acum.  por pagar'!B23</f>
        <v>3710488.26</v>
      </c>
      <c r="D53" s="24"/>
      <c r="F53" s="11"/>
    </row>
    <row r="54" spans="2:6" ht="13.5" thickBot="1" x14ac:dyDescent="0.25">
      <c r="B54" s="4" t="s">
        <v>43</v>
      </c>
      <c r="C54" s="30">
        <f>SUM(C52:C53)</f>
        <v>906302256.11999989</v>
      </c>
      <c r="D54" s="24"/>
    </row>
    <row r="55" spans="2:6" ht="17.25" customHeight="1" thickTop="1" x14ac:dyDescent="0.25">
      <c r="D55" s="24"/>
      <c r="E55" s="11"/>
      <c r="F55" s="11"/>
    </row>
    <row r="56" spans="2:6" ht="11.25" customHeight="1" x14ac:dyDescent="0.25">
      <c r="B56" s="4" t="s">
        <v>44</v>
      </c>
      <c r="E56" s="11"/>
      <c r="F56" s="11"/>
    </row>
    <row r="57" spans="2:6" ht="11.25" customHeight="1" x14ac:dyDescent="0.25">
      <c r="B57" s="13" t="s">
        <v>45</v>
      </c>
      <c r="C57" s="31">
        <f>SUM(C54+C56)</f>
        <v>906302256.11999989</v>
      </c>
      <c r="E57" s="24"/>
      <c r="F57" s="11"/>
    </row>
    <row r="58" spans="2:6" ht="15" x14ac:dyDescent="0.25">
      <c r="B58" s="9" t="s">
        <v>46</v>
      </c>
      <c r="D58" s="4"/>
      <c r="F58" s="11"/>
    </row>
    <row r="59" spans="2:6" ht="15" x14ac:dyDescent="0.25">
      <c r="B59" s="4" t="s">
        <v>47</v>
      </c>
      <c r="C59" s="12">
        <f>+[1]Utilidad!B22</f>
        <v>415996863.55000001</v>
      </c>
      <c r="D59" s="4"/>
      <c r="E59" s="11"/>
    </row>
    <row r="60" spans="2:6" ht="15" x14ac:dyDescent="0.25">
      <c r="B60" s="4" t="s">
        <v>48</v>
      </c>
      <c r="C60" s="12">
        <f>+[1]Utilidad!B25+[1]Utilidad!B26</f>
        <v>1408479352.9000001</v>
      </c>
      <c r="E60" s="17"/>
      <c r="F60" s="11"/>
    </row>
    <row r="61" spans="2:6" ht="15" x14ac:dyDescent="0.25">
      <c r="B61" s="4" t="s">
        <v>49</v>
      </c>
      <c r="C61" s="12">
        <f>+'[1]Estado de Resultados'!C36</f>
        <v>-434859113.15999985</v>
      </c>
      <c r="E61" s="12"/>
      <c r="F61" s="11"/>
    </row>
    <row r="62" spans="2:6" ht="15.75" thickBot="1" x14ac:dyDescent="0.3">
      <c r="B62" s="4" t="s">
        <v>50</v>
      </c>
      <c r="C62" s="32">
        <f>SUM(C58:C61)</f>
        <v>1389617103.2900002</v>
      </c>
      <c r="E62" s="24"/>
      <c r="F62" s="11"/>
    </row>
    <row r="63" spans="2:6" ht="16.5" thickTop="1" thickBot="1" x14ac:dyDescent="0.3">
      <c r="B63" s="13" t="s">
        <v>51</v>
      </c>
      <c r="C63" s="28">
        <f>SUM(C57+C62)</f>
        <v>2295919359.4099998</v>
      </c>
      <c r="D63" s="11"/>
      <c r="E63" s="11"/>
      <c r="F63" s="11"/>
    </row>
    <row r="64" spans="2:6" ht="15.75" thickTop="1" x14ac:dyDescent="0.25">
      <c r="C64" s="12"/>
      <c r="E64" s="11"/>
      <c r="F64" s="12"/>
    </row>
    <row r="65" spans="2:6" x14ac:dyDescent="0.2">
      <c r="C65" s="12"/>
      <c r="F65" s="12"/>
    </row>
    <row r="66" spans="2:6" x14ac:dyDescent="0.2">
      <c r="C66" s="12"/>
      <c r="F66" s="12"/>
    </row>
    <row r="67" spans="2:6" x14ac:dyDescent="0.2">
      <c r="C67" s="12"/>
      <c r="F67" s="12"/>
    </row>
    <row r="68" spans="2:6" x14ac:dyDescent="0.2">
      <c r="C68" s="12"/>
      <c r="F68" s="12"/>
    </row>
    <row r="69" spans="2:6" x14ac:dyDescent="0.2">
      <c r="C69" s="12"/>
      <c r="F69" s="12"/>
    </row>
    <row r="70" spans="2:6" x14ac:dyDescent="0.2">
      <c r="B70" s="9" t="s">
        <v>52</v>
      </c>
      <c r="C70" s="33" t="s">
        <v>53</v>
      </c>
      <c r="D70" s="34"/>
    </row>
    <row r="71" spans="2:6" x14ac:dyDescent="0.2">
      <c r="B71" s="35" t="s">
        <v>54</v>
      </c>
      <c r="C71" s="36" t="s">
        <v>55</v>
      </c>
      <c r="D71" s="34"/>
    </row>
    <row r="72" spans="2:6" x14ac:dyDescent="0.2">
      <c r="B72" s="37" t="s">
        <v>56</v>
      </c>
      <c r="C72" s="36" t="s">
        <v>57</v>
      </c>
      <c r="D72" s="4"/>
      <c r="E72" s="38"/>
    </row>
    <row r="73" spans="2:6" x14ac:dyDescent="0.2">
      <c r="C73" s="4"/>
      <c r="D73" s="4"/>
    </row>
    <row r="74" spans="2:6" x14ac:dyDescent="0.2">
      <c r="C74" s="12"/>
      <c r="D74" s="4"/>
    </row>
    <row r="75" spans="2:6" x14ac:dyDescent="0.2">
      <c r="C75" s="12"/>
      <c r="D75" s="4"/>
    </row>
    <row r="76" spans="2:6" x14ac:dyDescent="0.2">
      <c r="E76" s="24"/>
    </row>
  </sheetData>
  <mergeCells count="6">
    <mergeCell ref="B1:D1"/>
    <mergeCell ref="A4:D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Francia Vasquez</cp:lastModifiedBy>
  <dcterms:created xsi:type="dcterms:W3CDTF">2022-12-13T17:24:16Z</dcterms:created>
  <dcterms:modified xsi:type="dcterms:W3CDTF">2022-12-13T17:25:02Z</dcterms:modified>
</cp:coreProperties>
</file>