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\\OMSRVAPLI\Publica\Direccion Financiera\PRESUPUESTO 2023\"/>
    </mc:Choice>
  </mc:AlternateContent>
  <xr:revisionPtr revIDLastSave="0" documentId="13_ncr:1_{56393C52-D8CF-4A5D-9683-8BF2C8C839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2023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2" i="17" l="1"/>
  <c r="L52" i="17"/>
  <c r="Q54" i="17"/>
  <c r="Q55" i="17"/>
  <c r="Q56" i="17"/>
  <c r="Q57" i="17"/>
  <c r="Q58" i="17"/>
  <c r="Q59" i="17"/>
  <c r="Q60" i="17"/>
  <c r="Q61" i="17"/>
  <c r="Q63" i="17"/>
  <c r="Q64" i="17"/>
  <c r="Q65" i="17"/>
  <c r="Q66" i="17"/>
  <c r="Q67" i="17"/>
  <c r="Q68" i="17"/>
  <c r="Q69" i="17"/>
  <c r="Q71" i="17"/>
  <c r="Q72" i="17"/>
  <c r="Q73" i="17"/>
  <c r="Q53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28" i="17"/>
  <c r="Q19" i="17"/>
  <c r="Q20" i="17"/>
  <c r="Q21" i="17"/>
  <c r="Q22" i="17"/>
  <c r="Q23" i="17"/>
  <c r="Q24" i="17"/>
  <c r="Q25" i="17"/>
  <c r="Q26" i="17"/>
  <c r="Q18" i="17"/>
  <c r="Q13" i="17"/>
  <c r="Q14" i="17"/>
  <c r="Q15" i="17"/>
  <c r="Q16" i="17"/>
  <c r="Q12" i="17"/>
  <c r="P17" i="17"/>
  <c r="P52" i="17"/>
  <c r="P27" i="17"/>
  <c r="P11" i="17"/>
  <c r="O27" i="17"/>
  <c r="E52" i="17"/>
  <c r="F52" i="17"/>
  <c r="G52" i="17"/>
  <c r="H52" i="17"/>
  <c r="I52" i="17"/>
  <c r="J52" i="17"/>
  <c r="K52" i="17"/>
  <c r="M52" i="17"/>
  <c r="N52" i="17"/>
  <c r="O52" i="17"/>
  <c r="E27" i="17"/>
  <c r="F27" i="17"/>
  <c r="G27" i="17"/>
  <c r="H27" i="17"/>
  <c r="I27" i="17"/>
  <c r="J27" i="17"/>
  <c r="K27" i="17"/>
  <c r="L27" i="17"/>
  <c r="M27" i="17"/>
  <c r="N27" i="17"/>
  <c r="O17" i="17"/>
  <c r="E17" i="17"/>
  <c r="F17" i="17"/>
  <c r="G17" i="17"/>
  <c r="H17" i="17"/>
  <c r="I17" i="17"/>
  <c r="J17" i="17"/>
  <c r="K17" i="17"/>
  <c r="L17" i="17"/>
  <c r="M17" i="17"/>
  <c r="N17" i="17"/>
  <c r="O11" i="17"/>
  <c r="E11" i="17"/>
  <c r="F11" i="17"/>
  <c r="G11" i="17"/>
  <c r="H11" i="17"/>
  <c r="I11" i="17"/>
  <c r="J11" i="17"/>
  <c r="K11" i="17"/>
  <c r="L11" i="17"/>
  <c r="M11" i="17"/>
  <c r="N11" i="17"/>
  <c r="J62" i="17"/>
  <c r="C17" i="17"/>
  <c r="D53" i="17"/>
  <c r="D54" i="17"/>
  <c r="D55" i="17"/>
  <c r="D56" i="17"/>
  <c r="D57" i="17"/>
  <c r="D58" i="17"/>
  <c r="D59" i="17"/>
  <c r="D60" i="17"/>
  <c r="D61" i="17"/>
  <c r="D29" i="17"/>
  <c r="D30" i="17"/>
  <c r="D31" i="17"/>
  <c r="D32" i="17"/>
  <c r="D33" i="17"/>
  <c r="D34" i="17"/>
  <c r="D35" i="17"/>
  <c r="D28" i="17"/>
  <c r="D63" i="17"/>
  <c r="D64" i="17"/>
  <c r="D65" i="17"/>
  <c r="D66" i="17"/>
  <c r="C52" i="17"/>
  <c r="D19" i="17"/>
  <c r="D20" i="17"/>
  <c r="D21" i="17"/>
  <c r="D22" i="17"/>
  <c r="D23" i="17"/>
  <c r="D24" i="17"/>
  <c r="D25" i="17"/>
  <c r="D26" i="17"/>
  <c r="D18" i="17"/>
  <c r="D13" i="17"/>
  <c r="D14" i="17"/>
  <c r="D15" i="17"/>
  <c r="D16" i="17"/>
  <c r="C11" i="17"/>
  <c r="D12" i="17"/>
  <c r="C27" i="17"/>
  <c r="Q75" i="17"/>
  <c r="Q76" i="17"/>
  <c r="Q77" i="17"/>
  <c r="Q78" i="17"/>
  <c r="Q79" i="17"/>
  <c r="Q80" i="17"/>
  <c r="Q81" i="17"/>
  <c r="Q82" i="17"/>
  <c r="Q83" i="17"/>
  <c r="Q84" i="17"/>
  <c r="Q86" i="17"/>
  <c r="C70" i="17"/>
  <c r="C62" i="17"/>
  <c r="B62" i="17"/>
  <c r="B52" i="17"/>
  <c r="B27" i="17"/>
  <c r="B17" i="17"/>
  <c r="B11" i="17"/>
  <c r="H85" i="17"/>
  <c r="G85" i="17"/>
  <c r="F85" i="17"/>
  <c r="E85" i="17"/>
  <c r="H70" i="17"/>
  <c r="G70" i="17"/>
  <c r="Q70" i="17" s="1"/>
  <c r="H62" i="17"/>
  <c r="G62" i="17"/>
  <c r="C74" i="17" l="1"/>
  <c r="P74" i="17"/>
  <c r="Q11" i="17"/>
  <c r="Q62" i="17"/>
  <c r="N74" i="17"/>
  <c r="N87" i="17" s="1"/>
  <c r="Q17" i="17"/>
  <c r="Q52" i="17"/>
  <c r="J74" i="17"/>
  <c r="J87" i="17" s="1"/>
  <c r="L74" i="17"/>
  <c r="L87" i="17" s="1"/>
  <c r="Q27" i="17"/>
  <c r="F74" i="17"/>
  <c r="F87" i="17" s="1"/>
  <c r="D11" i="17"/>
  <c r="G74" i="17"/>
  <c r="G87" i="17" s="1"/>
  <c r="M74" i="17"/>
  <c r="M87" i="17" s="1"/>
  <c r="E74" i="17"/>
  <c r="H74" i="17"/>
  <c r="H87" i="17" s="1"/>
  <c r="D27" i="17"/>
  <c r="D52" i="17"/>
  <c r="K74" i="17"/>
  <c r="K87" i="17" s="1"/>
  <c r="D17" i="17"/>
  <c r="I74" i="17"/>
  <c r="I87" i="17" s="1"/>
  <c r="O74" i="17"/>
  <c r="O87" i="17" s="1"/>
  <c r="D62" i="17"/>
  <c r="B74" i="17"/>
  <c r="B87" i="17" s="1"/>
  <c r="Q85" i="17"/>
  <c r="C87" i="17"/>
  <c r="E87" i="17" l="1"/>
  <c r="Q74" i="17"/>
  <c r="P87" i="17"/>
  <c r="D74" i="17"/>
  <c r="D87" i="17" s="1"/>
  <c r="Q87" i="17" l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<sst xmlns="http://schemas.openxmlformats.org/spreadsheetml/2006/main" count="108" uniqueCount="108">
  <si>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</si>
  <si>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</si>
  <si>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</si>
  <si>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</si>
  <si>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</si>
  <si>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</si>
  <si>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</si>
  <si>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</si>
  <si>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</si>
  <si>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</si>
  <si>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</si>
  <si>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</si>
  <si>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</si>
  <si>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</si>
  <si>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</si>
  <si>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</si>
  <si>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</si>
  <si>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</si>
  <si>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</si>
  <si>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</si>
  <si>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</si>
  <si>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</si>
  <si>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</si>
  <si>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</si>
  <si>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</si>
  <si>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</si>
  <si>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</si>
  <si>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</si>
  <si>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</si>
  <si>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</si>
  <si>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</si>
  <si>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</si>
  <si>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</si>
  <si>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</si>
  <si>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</si>
  <si>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</si>
  <si>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</si>
  <si>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</si>
  <si>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</si>
  <si>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</si>
  <si>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</si>
  <si>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</si>
  <si>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</si>
  <si>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</si>
  <si>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</si>
  <si>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</si>
  <si>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</si>
  <si>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</si>
  <si>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</si>
  <si>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</si>
  <si>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</si>
  <si>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</si>
  <si>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</si>
  <si>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</si>
  <si>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</si>
  <si>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</si>
  <si>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</si>
  <si>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</si>
  <si>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</si>
  <si>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</si>
  <si>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</si>
  <si>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</si>
  <si>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</si>
  <si>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</si>
  <si>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</si>
  <si>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</si>
  <si>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</si>
  <si>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</si>
  <si>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</si>
  <si>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</si>
  <si>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</si>
  <si>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</si>
  <si>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</si>
  <si>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</si>
  <si>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</si>
  <si>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</si>
  <si>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</si>
  <si>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</si>
  <si>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</si>
  <si>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</si>
  <si>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</si>
  <si>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</si>
  <si>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</si>
  <si>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</si>
  <si>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</si>
  <si>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</si>
  <si>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</si>
  <si>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Diciembre</t>
  </si>
  <si>
    <t xml:space="preserve">Total </t>
  </si>
  <si>
    <t>Ministerio de Obras Publicas y Comunicaciones</t>
  </si>
  <si>
    <t>Oficina Metropolitana de Servicios de Autobuses</t>
  </si>
  <si>
    <t>Preparado Por:</t>
  </si>
  <si>
    <t>Aprobado Por:</t>
  </si>
  <si>
    <t>Fuente: [FONDO 100]</t>
  </si>
  <si>
    <t>Enc. De Presupuesto</t>
  </si>
  <si>
    <t xml:space="preserve">Lic. Maria Filomena Cruz </t>
  </si>
  <si>
    <t>Lic. Lidia Estevez F.</t>
  </si>
  <si>
    <t>Directora  Financiera</t>
  </si>
  <si>
    <t>________________________________________</t>
  </si>
  <si>
    <t>Presupuesto Aprobado</t>
  </si>
  <si>
    <t>Presupuesto Modificado</t>
  </si>
  <si>
    <t>Presupuesto Vigentes</t>
  </si>
  <si>
    <t>Octubre</t>
  </si>
  <si>
    <t>Noviembre</t>
  </si>
  <si>
    <t>Periodo 01 Enero 2023 al 31 de Diciembre 2023</t>
  </si>
  <si>
    <t>Ejecución de Gastos y Aplicaciones Financieras, 2023</t>
  </si>
  <si>
    <t>Fecha de registro: hasta el [01] de [31] del [2023]</t>
  </si>
  <si>
    <t>Fecha de imputación: hasta el [01] de [31]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</si>
</sst>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/>
    <xf numFmtId="0" fontId="1" fillId="0" borderId="0" xfId="0" applyFont="1"/>
    <xf numFmtId="43" fontId="3" fillId="0" borderId="0" xfId="1" applyFont="1"/>
    <xf numFmtId="43" fontId="5" fillId="0" borderId="0" xfId="1" applyFont="1"/>
    <xf numFmtId="43" fontId="0" fillId="0" borderId="0" xfId="1" applyFont="1" applyBorder="1"/>
    <xf numFmtId="0" fontId="10" fillId="3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43" fontId="10" fillId="3" borderId="1" xfId="1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43" fontId="10" fillId="3" borderId="0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3" fontId="10" fillId="0" borderId="1" xfId="1" applyFont="1" applyBorder="1" applyAlignment="1">
      <alignment horizontal="left" vertical="center" wrapText="1"/>
    </xf>
    <xf numFmtId="43" fontId="10" fillId="0" borderId="2" xfId="1" applyFont="1" applyBorder="1" applyAlignment="1">
      <alignment horizontal="left" vertical="center" wrapText="1"/>
    </xf>
    <xf numFmtId="0" fontId="11" fillId="0" borderId="1" xfId="0" applyFont="1" applyBorder="1"/>
    <xf numFmtId="43" fontId="10" fillId="0" borderId="1" xfId="1" applyFont="1" applyBorder="1" applyAlignment="1">
      <alignment vertical="center" wrapText="1"/>
    </xf>
    <xf numFmtId="43" fontId="10" fillId="0" borderId="1" xfId="0" applyNumberFormat="1" applyFont="1" applyBorder="1"/>
    <xf numFmtId="0" fontId="11" fillId="0" borderId="1" xfId="0" applyFont="1" applyBorder="1" applyAlignment="1">
      <alignment horizontal="left" vertical="center" wrapText="1" indent="2"/>
    </xf>
    <xf numFmtId="43" fontId="11" fillId="0" borderId="6" xfId="1" applyFont="1" applyBorder="1" applyAlignment="1">
      <alignment horizontal="left" vertical="center" wrapText="1" indent="2"/>
    </xf>
    <xf numFmtId="43" fontId="11" fillId="0" borderId="1" xfId="1" applyFont="1" applyBorder="1" applyAlignment="1">
      <alignment horizontal="left" vertical="center" wrapText="1" indent="2"/>
    </xf>
    <xf numFmtId="43" fontId="11" fillId="0" borderId="1" xfId="1" applyFont="1" applyFill="1" applyBorder="1" applyAlignment="1">
      <alignment horizontal="right"/>
    </xf>
    <xf numFmtId="43" fontId="11" fillId="0" borderId="2" xfId="0" applyNumberFormat="1" applyFont="1" applyBorder="1"/>
    <xf numFmtId="43" fontId="11" fillId="0" borderId="1" xfId="1" applyFont="1" applyBorder="1"/>
    <xf numFmtId="43" fontId="11" fillId="0" borderId="1" xfId="0" applyNumberFormat="1" applyFont="1" applyBorder="1"/>
    <xf numFmtId="43" fontId="11" fillId="0" borderId="1" xfId="1" applyFont="1" applyBorder="1" applyAlignment="1">
      <alignment horizontal="right" vertical="center" wrapText="1"/>
    </xf>
    <xf numFmtId="43" fontId="11" fillId="0" borderId="2" xfId="1" applyFont="1" applyBorder="1"/>
    <xf numFmtId="43" fontId="10" fillId="0" borderId="1" xfId="1" applyFont="1" applyBorder="1"/>
    <xf numFmtId="43" fontId="11" fillId="0" borderId="1" xfId="1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 wrapText="1"/>
    </xf>
    <xf numFmtId="43" fontId="10" fillId="0" borderId="2" xfId="1" applyFont="1" applyBorder="1"/>
    <xf numFmtId="0" fontId="11" fillId="0" borderId="2" xfId="0" applyFont="1" applyBorder="1"/>
    <xf numFmtId="164" fontId="10" fillId="0" borderId="1" xfId="0" applyNumberFormat="1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43" fontId="10" fillId="2" borderId="1" xfId="1" applyFont="1" applyFill="1" applyBorder="1" applyAlignment="1">
      <alignment horizontal="left" vertical="center" wrapText="1"/>
    </xf>
    <xf numFmtId="43" fontId="10" fillId="4" borderId="1" xfId="0" applyNumberFormat="1" applyFont="1" applyFill="1" applyBorder="1"/>
    <xf numFmtId="0" fontId="11" fillId="0" borderId="1" xfId="0" applyFont="1" applyBorder="1" applyAlignment="1">
      <alignment horizontal="left" vertical="center" wrapText="1"/>
    </xf>
    <xf numFmtId="43" fontId="11" fillId="0" borderId="1" xfId="1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vertical="center" wrapText="1"/>
    </xf>
    <xf numFmtId="4" fontId="11" fillId="0" borderId="2" xfId="0" applyNumberFormat="1" applyFont="1" applyBorder="1"/>
    <xf numFmtId="0" fontId="10" fillId="3" borderId="1" xfId="0" applyFont="1" applyFill="1" applyBorder="1" applyAlignment="1">
      <alignment horizontal="left" vertical="center" wrapText="1"/>
    </xf>
    <xf numFmtId="43" fontId="10" fillId="3" borderId="1" xfId="1" applyFont="1" applyFill="1" applyBorder="1" applyAlignment="1">
      <alignment horizontal="left" vertical="center" wrapText="1"/>
    </xf>
    <xf numFmtId="43" fontId="10" fillId="3" borderId="1" xfId="1" applyFont="1" applyFill="1" applyBorder="1" applyAlignment="1">
      <alignment horizontal="center" vertical="center" wrapText="1"/>
    </xf>
    <xf numFmtId="43" fontId="0" fillId="0" borderId="7" xfId="1" applyFont="1" applyBorder="1"/>
    <xf numFmtId="43" fontId="10" fillId="4" borderId="1" xfId="1" applyFont="1" applyFill="1" applyBorder="1"/>
    <xf numFmtId="43" fontId="10" fillId="4" borderId="2" xfId="1" applyFont="1" applyFill="1" applyBorder="1"/>
    <xf numFmtId="164" fontId="10" fillId="3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/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885825</xdr:colOff>
      <xdr:row>0</xdr:row>
      <xdr:rowOff>19050</xdr:rowOff>
    </xdr:from>
    <xdr:to>
      <xdr:col>17</xdr:col>
      <xdr:colOff>826855</xdr:colOff>
      <xdr:row>0</xdr:row>
      <xdr:rowOff>20193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85E53B7-D1C4-412F-9439-AE97A61CB3BE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8810625" y="19050"/>
          <a:ext cx="1913385" cy="114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5</xdr:col>
      <xdr:colOff>603816</xdr:colOff>
      <xdr:row>0</xdr:row>
      <xdr:rowOff>119063</xdr:rowOff>
    </xdr:from>
    <xdr:to>
      <xdr:col>7</xdr:col>
      <xdr:colOff>153080</xdr:colOff>
      <xdr:row>6</xdr:row>
      <xdr:rowOff>32998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C0D0BB15-9C48-4F6F-9077-918DC912B3BB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7739062" y="119063"/>
          <a:ext cx="1394732" cy="994002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19050</xdr:colOff>
      <xdr:row>0</xdr:row>
      <xdr:rowOff>76199</xdr:rowOff>
    </xdr:from>
    <xdr:to>
      <xdr:col>0</xdr:col>
      <xdr:colOff>1556317</xdr:colOff>
      <xdr:row>6</xdr:row>
      <xdr:rowOff>104434</xdr:rowOff>
    </xdr:to>
    <xdr:pic>
      <xdr:nvPicPr>
        <xdr:cNvPr id="4" name="3 Imagen" descr="C:\Users\m.cruz\Desktop\a91bfd0da12e60915095ee700cd13ee8_XL.jpg">
          <a:extLst>
            <a:ext uri="{FF2B5EF4-FFF2-40B4-BE49-F238E27FC236}">
              <a16:creationId xmlns:a16="http://schemas.microsoft.com/office/drawing/2014/main" id="{A7B3A7A6-4D6B-4167-8C1D-44AE9346117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76199"/>
          <a:ext cx="1537267" cy="1108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C018-4229-46D1-BC99-FF127EC70419}">
  <dimension ref="A1:AB97"/>
  <sheetViews>
    <sheetView showGridLines="0" tabSelected="1" showWhiteSpace="0" view="pageLayout" topLeftCell="A78" zoomScale="112" zoomScalePageLayoutView="112" workbookViewId="0">
      <selection activeCell="D86" sqref="D86"/>
    </sheetView>
  </sheetViews>
  <sheetFormatPr baseColWidth="10" defaultRowHeight="15" x14ac:dyDescent="0.25"/>
  <cols>
    <col min="1" max="1" width="34.85546875" customWidth="1"/>
    <col min="2" max="2" width="17.85546875" customWidth="1"/>
    <col min="3" max="3" width="14.5703125" style="10" customWidth="1"/>
    <col min="4" max="4" width="17" style="10" customWidth="1"/>
    <col min="5" max="5" width="15.42578125" customWidth="1"/>
    <col min="6" max="6" width="12.7109375" customWidth="1"/>
    <col min="7" max="7" width="12.85546875" customWidth="1"/>
    <col min="8" max="8" width="13" customWidth="1"/>
    <col min="9" max="9" width="12.85546875" customWidth="1"/>
    <col min="10" max="11" width="12.85546875" style="2" hidden="1" customWidth="1"/>
    <col min="12" max="12" width="12.7109375" hidden="1" customWidth="1"/>
    <col min="13" max="13" width="12.85546875" hidden="1" customWidth="1"/>
    <col min="14" max="16" width="12.85546875" style="2" hidden="1" customWidth="1"/>
    <col min="17" max="17" width="14.7109375" style="6" customWidth="1"/>
    <col min="18" max="18" width="16.7109375" customWidth="1"/>
    <col min="19" max="19" width="35" customWidth="1"/>
    <col min="20" max="20" width="6" customWidth="1"/>
    <col min="21" max="26" width="6" bestFit="1" customWidth="1"/>
    <col min="27" max="28" width="7" bestFit="1" customWidth="1"/>
  </cols>
  <sheetData>
    <row r="1" spans="1:28" ht="18.75" customHeight="1" x14ac:dyDescent="0.25">
      <c r="A1" s="60" t="s">
        <v>89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28" ht="15.75" customHeight="1" x14ac:dyDescent="0.25">
      <c r="A2" s="60" t="s">
        <v>90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28" ht="15" customHeight="1" x14ac:dyDescent="0.25">
      <c r="A3" s="61" t="s">
        <v>105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5" spans="1:28" ht="15" customHeight="1" x14ac:dyDescent="0.25">
      <c r="A5" s="61" t="s">
        <v>104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28" ht="6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</row>
    <row r="7" spans="1:28" x14ac:dyDescent="0.25">
      <c r="A7" s="62" t="s">
        <v>36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28" ht="15" hidden="1" customHeight="1" x14ac:dyDescent="0.25">
      <c r="A8" s="59"/>
      <c r="B8" s="59"/>
      <c r="C8" s="59"/>
      <c r="D8" s="59"/>
      <c r="E8" s="59"/>
      <c r="F8" s="59"/>
      <c r="G8" s="59"/>
    </row>
    <row r="9" spans="1:28" ht="18" x14ac:dyDescent="0.25">
      <c r="A9" s="14" t="s">
        <v>0</v>
      </c>
      <c r="B9" s="15" t="s">
        <v>99</v>
      </c>
      <c r="C9" s="16" t="s">
        <v>100</v>
      </c>
      <c r="D9" s="17" t="s">
        <v>101</v>
      </c>
      <c r="E9" s="18" t="s">
        <v>78</v>
      </c>
      <c r="F9" s="19" t="s">
        <v>79</v>
      </c>
      <c r="G9" s="19" t="s">
        <v>80</v>
      </c>
      <c r="H9" s="19" t="s">
        <v>81</v>
      </c>
      <c r="I9" s="19" t="s">
        <v>82</v>
      </c>
      <c r="J9" s="20" t="s">
        <v>83</v>
      </c>
      <c r="K9" s="20" t="s">
        <v>84</v>
      </c>
      <c r="L9" s="19" t="s">
        <v>85</v>
      </c>
      <c r="M9" s="19" t="s">
        <v>86</v>
      </c>
      <c r="N9" s="20" t="s">
        <v>102</v>
      </c>
      <c r="O9" s="20" t="s">
        <v>103</v>
      </c>
      <c r="P9" s="20" t="s">
        <v>87</v>
      </c>
      <c r="Q9" s="21" t="s">
        <v>88</v>
      </c>
      <c r="AA9" s="4"/>
      <c r="AB9" s="4"/>
    </row>
    <row r="10" spans="1:28" x14ac:dyDescent="0.25">
      <c r="A10" s="22" t="s">
        <v>1</v>
      </c>
      <c r="B10" s="22"/>
      <c r="C10" s="23"/>
      <c r="D10" s="23"/>
      <c r="E10" s="23"/>
      <c r="F10" s="24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5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8" x14ac:dyDescent="0.25">
      <c r="A11" s="22" t="s">
        <v>2</v>
      </c>
      <c r="B11" s="23">
        <f>SUM(B12:B16)</f>
        <v>1163675980</v>
      </c>
      <c r="C11" s="23">
        <f t="shared" ref="C11:N11" si="0">SUM(C12:C16)</f>
        <v>16496000</v>
      </c>
      <c r="D11" s="23">
        <f t="shared" si="0"/>
        <v>1180171980</v>
      </c>
      <c r="E11" s="23">
        <f t="shared" si="0"/>
        <v>80966441.090000004</v>
      </c>
      <c r="F11" s="23">
        <f t="shared" si="0"/>
        <v>79418616.74000001</v>
      </c>
      <c r="G11" s="23">
        <f t="shared" si="0"/>
        <v>78268672.49000001</v>
      </c>
      <c r="H11" s="23">
        <f t="shared" si="0"/>
        <v>136319537.47</v>
      </c>
      <c r="I11" s="23">
        <f t="shared" si="0"/>
        <v>86790542.520000011</v>
      </c>
      <c r="J11" s="23">
        <f t="shared" si="0"/>
        <v>0</v>
      </c>
      <c r="K11" s="23">
        <f t="shared" si="0"/>
        <v>0</v>
      </c>
      <c r="L11" s="23">
        <f t="shared" si="0"/>
        <v>0</v>
      </c>
      <c r="M11" s="23">
        <f t="shared" si="0"/>
        <v>0</v>
      </c>
      <c r="N11" s="23">
        <f t="shared" si="0"/>
        <v>0</v>
      </c>
      <c r="O11" s="23">
        <f>SUM(O12:O16)</f>
        <v>0</v>
      </c>
      <c r="P11" s="23">
        <f>SUM(P12:P16)</f>
        <v>0</v>
      </c>
      <c r="Q11" s="27">
        <f>SUM(E11+F11+G11+H11+I11+J11+K11+L11+M11+N11+O11+P11)</f>
        <v>461763810.31000006</v>
      </c>
      <c r="R11" s="4"/>
      <c r="S11" s="3"/>
    </row>
    <row r="12" spans="1:28" x14ac:dyDescent="0.25">
      <c r="A12" s="28" t="s">
        <v>3</v>
      </c>
      <c r="B12" s="29">
        <v>894096912</v>
      </c>
      <c r="C12" s="29">
        <v>16496000</v>
      </c>
      <c r="D12" s="30">
        <f>SUM(B12:C12)</f>
        <v>910592912</v>
      </c>
      <c r="E12" s="31">
        <v>69274429.609999999</v>
      </c>
      <c r="F12" s="32">
        <v>67808140.180000007</v>
      </c>
      <c r="G12" s="33">
        <v>66513691.210000001</v>
      </c>
      <c r="H12" s="33">
        <v>65560504.509999998</v>
      </c>
      <c r="I12" s="33">
        <v>72680105.120000005</v>
      </c>
      <c r="J12" s="33"/>
      <c r="K12" s="33"/>
      <c r="L12" s="33"/>
      <c r="M12" s="33"/>
      <c r="N12" s="33"/>
      <c r="O12" s="33"/>
      <c r="P12" s="33"/>
      <c r="Q12" s="34">
        <f>SUM(E12+F12+G12+H12+I12+J12+K12+L12+M12+N12+O12+P12)</f>
        <v>341836870.63000005</v>
      </c>
    </row>
    <row r="13" spans="1:28" x14ac:dyDescent="0.25">
      <c r="A13" s="28" t="s">
        <v>4</v>
      </c>
      <c r="B13" s="30">
        <v>150004000</v>
      </c>
      <c r="C13" s="30"/>
      <c r="D13" s="30">
        <f t="shared" ref="D13:D16" si="1">SUM(B13:C13)</f>
        <v>150004000</v>
      </c>
      <c r="E13" s="35">
        <v>1666100</v>
      </c>
      <c r="F13" s="36">
        <v>1665100</v>
      </c>
      <c r="G13" s="33">
        <v>1665100</v>
      </c>
      <c r="H13" s="33">
        <v>60660572.229999997</v>
      </c>
      <c r="I13" s="33">
        <v>4018892.84</v>
      </c>
      <c r="J13" s="33"/>
      <c r="K13" s="33"/>
      <c r="L13" s="33"/>
      <c r="M13" s="33"/>
      <c r="N13" s="33"/>
      <c r="O13" s="33"/>
      <c r="P13" s="33"/>
      <c r="Q13" s="34">
        <f t="shared" ref="Q13:Q16" si="2">SUM(E13+F13+G13+H13+I13+J13+K13+L13+M13+N13+O13+P13)</f>
        <v>69675765.069999993</v>
      </c>
    </row>
    <row r="14" spans="1:28" x14ac:dyDescent="0.25">
      <c r="A14" s="28" t="s">
        <v>37</v>
      </c>
      <c r="B14" s="30">
        <v>438000</v>
      </c>
      <c r="C14" s="30"/>
      <c r="D14" s="30">
        <f t="shared" si="1"/>
        <v>438000</v>
      </c>
      <c r="E14" s="35">
        <v>36750</v>
      </c>
      <c r="F14" s="36"/>
      <c r="G14" s="33">
        <v>65940.25</v>
      </c>
      <c r="H14" s="33">
        <v>36750</v>
      </c>
      <c r="I14" s="33"/>
      <c r="J14" s="33"/>
      <c r="K14" s="33"/>
      <c r="L14" s="33"/>
      <c r="M14" s="33"/>
      <c r="N14" s="33"/>
      <c r="O14" s="33"/>
      <c r="P14" s="33"/>
      <c r="Q14" s="34">
        <f t="shared" si="2"/>
        <v>139440.25</v>
      </c>
    </row>
    <row r="15" spans="1:28" x14ac:dyDescent="0.25">
      <c r="A15" s="28" t="s">
        <v>5</v>
      </c>
      <c r="B15" s="30"/>
      <c r="C15" s="30"/>
      <c r="D15" s="30">
        <f t="shared" si="1"/>
        <v>0</v>
      </c>
      <c r="E15" s="35"/>
      <c r="F15" s="36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>
        <f t="shared" si="2"/>
        <v>0</v>
      </c>
    </row>
    <row r="16" spans="1:28" ht="18" x14ac:dyDescent="0.25">
      <c r="A16" s="28" t="s">
        <v>6</v>
      </c>
      <c r="B16" s="30">
        <v>119137068</v>
      </c>
      <c r="C16" s="30"/>
      <c r="D16" s="30">
        <f t="shared" si="1"/>
        <v>119137068</v>
      </c>
      <c r="E16" s="35">
        <v>9989161.4800000004</v>
      </c>
      <c r="F16" s="36">
        <v>9945376.5600000005</v>
      </c>
      <c r="G16" s="33">
        <v>10023941.029999999</v>
      </c>
      <c r="H16" s="33">
        <v>10061710.73</v>
      </c>
      <c r="I16" s="33">
        <v>10091544.560000001</v>
      </c>
      <c r="J16" s="33"/>
      <c r="K16" s="33"/>
      <c r="L16" s="33"/>
      <c r="M16" s="33"/>
      <c r="N16" s="33"/>
      <c r="O16" s="33"/>
      <c r="P16" s="33"/>
      <c r="Q16" s="34">
        <f t="shared" si="2"/>
        <v>50111734.359999999</v>
      </c>
      <c r="R16" s="4"/>
    </row>
    <row r="17" spans="1:18" x14ac:dyDescent="0.25">
      <c r="A17" s="22" t="s">
        <v>7</v>
      </c>
      <c r="B17" s="23">
        <f>SUM(B18:B26)</f>
        <v>453347020</v>
      </c>
      <c r="C17" s="23">
        <f>SUM(C18:C26)</f>
        <v>-67307900</v>
      </c>
      <c r="D17" s="23">
        <f t="shared" ref="D17:N17" si="3">SUM(D18:D26)</f>
        <v>386039120</v>
      </c>
      <c r="E17" s="23">
        <f t="shared" si="3"/>
        <v>2376503.14</v>
      </c>
      <c r="F17" s="23">
        <f t="shared" si="3"/>
        <v>16289928.24</v>
      </c>
      <c r="G17" s="23">
        <f t="shared" si="3"/>
        <v>14535843.859999999</v>
      </c>
      <c r="H17" s="23">
        <f t="shared" si="3"/>
        <v>11630893.85</v>
      </c>
      <c r="I17" s="23">
        <f t="shared" si="3"/>
        <v>17011440.02</v>
      </c>
      <c r="J17" s="23">
        <f t="shared" si="3"/>
        <v>0</v>
      </c>
      <c r="K17" s="23">
        <f t="shared" si="3"/>
        <v>0</v>
      </c>
      <c r="L17" s="23">
        <f t="shared" si="3"/>
        <v>0</v>
      </c>
      <c r="M17" s="23">
        <f t="shared" si="3"/>
        <v>0</v>
      </c>
      <c r="N17" s="23">
        <f t="shared" si="3"/>
        <v>0</v>
      </c>
      <c r="O17" s="23">
        <f>SUM(O18:O26)</f>
        <v>0</v>
      </c>
      <c r="P17" s="23">
        <f>SUM(P18:P26)</f>
        <v>0</v>
      </c>
      <c r="Q17" s="27">
        <f>SUM(E17+F17+G17+H17+I17+J17+K17+L17+M17+N17+O17+P17)</f>
        <v>61844609.109999999</v>
      </c>
      <c r="R17" s="2"/>
    </row>
    <row r="18" spans="1:18" ht="19.5" customHeight="1" x14ac:dyDescent="0.25">
      <c r="A18" s="28" t="s">
        <v>8</v>
      </c>
      <c r="B18" s="30">
        <v>45500000</v>
      </c>
      <c r="C18" s="30">
        <v>12632000</v>
      </c>
      <c r="D18" s="30">
        <f>SUM(B18:C18)</f>
        <v>58132000</v>
      </c>
      <c r="E18" s="33">
        <v>2376503.14</v>
      </c>
      <c r="F18" s="36">
        <v>3164320.89</v>
      </c>
      <c r="G18" s="33">
        <v>3113096.86</v>
      </c>
      <c r="H18" s="33">
        <v>3395140.18</v>
      </c>
      <c r="I18" s="33">
        <v>3573580.79</v>
      </c>
      <c r="J18" s="33"/>
      <c r="K18" s="33"/>
      <c r="L18" s="33"/>
      <c r="M18" s="33"/>
      <c r="N18" s="33"/>
      <c r="O18" s="33"/>
      <c r="P18" s="33"/>
      <c r="Q18" s="34">
        <f>SUM(E18+F18+G18+H18+I18+J18+K18+L18+M18+N18+O18+P18)</f>
        <v>15622641.859999999</v>
      </c>
      <c r="R18" s="4"/>
    </row>
    <row r="19" spans="1:18" ht="27" customHeight="1" x14ac:dyDescent="0.25">
      <c r="A19" s="28" t="s">
        <v>9</v>
      </c>
      <c r="B19" s="30">
        <v>11500000</v>
      </c>
      <c r="C19" s="30">
        <v>-2000000</v>
      </c>
      <c r="D19" s="30">
        <f t="shared" ref="D19:D26" si="4">SUM(B19:C19)</f>
        <v>9500000</v>
      </c>
      <c r="E19" s="38"/>
      <c r="F19" s="36">
        <v>219257.69</v>
      </c>
      <c r="G19" s="33">
        <v>336600</v>
      </c>
      <c r="H19" s="33">
        <v>533366.66</v>
      </c>
      <c r="I19" s="33">
        <v>2608260.87</v>
      </c>
      <c r="J19" s="33"/>
      <c r="K19" s="33"/>
      <c r="L19" s="33"/>
      <c r="M19" s="33"/>
      <c r="N19" s="33"/>
      <c r="O19" s="33"/>
      <c r="P19" s="33"/>
      <c r="Q19" s="34">
        <f t="shared" ref="Q19:Q26" si="5">SUM(E19+F19+G19+H19+I19+J19+K19+L19+M19+N19+O19+P19)</f>
        <v>3697485.22</v>
      </c>
    </row>
    <row r="20" spans="1:18" ht="12.75" customHeight="1" x14ac:dyDescent="0.25">
      <c r="A20" s="28" t="s">
        <v>10</v>
      </c>
      <c r="B20" s="30">
        <v>12000000</v>
      </c>
      <c r="C20" s="30"/>
      <c r="D20" s="30">
        <f t="shared" si="4"/>
        <v>12000000</v>
      </c>
      <c r="E20" s="38"/>
      <c r="F20" s="36">
        <v>1044800</v>
      </c>
      <c r="G20" s="33">
        <v>1012900</v>
      </c>
      <c r="H20" s="33">
        <v>1073000</v>
      </c>
      <c r="I20" s="33">
        <v>1102300</v>
      </c>
      <c r="J20" s="33"/>
      <c r="K20" s="33"/>
      <c r="L20" s="33"/>
      <c r="M20" s="33"/>
      <c r="N20" s="33"/>
      <c r="O20" s="33"/>
      <c r="P20" s="33"/>
      <c r="Q20" s="34">
        <f t="shared" si="5"/>
        <v>4233000</v>
      </c>
    </row>
    <row r="21" spans="1:18" ht="21" customHeight="1" x14ac:dyDescent="0.25">
      <c r="A21" s="28" t="s">
        <v>11</v>
      </c>
      <c r="B21" s="30">
        <v>1500000</v>
      </c>
      <c r="C21" s="30"/>
      <c r="D21" s="30">
        <f t="shared" si="4"/>
        <v>1500000</v>
      </c>
      <c r="E21" s="38"/>
      <c r="F21" s="36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>
        <f t="shared" si="5"/>
        <v>0</v>
      </c>
    </row>
    <row r="22" spans="1:18" ht="18" customHeight="1" x14ac:dyDescent="0.25">
      <c r="A22" s="28" t="s">
        <v>12</v>
      </c>
      <c r="B22" s="30">
        <v>16300000</v>
      </c>
      <c r="C22" s="30"/>
      <c r="D22" s="30">
        <f t="shared" si="4"/>
        <v>16300000</v>
      </c>
      <c r="E22" s="38"/>
      <c r="F22" s="36"/>
      <c r="G22" s="33">
        <v>762522.32</v>
      </c>
      <c r="H22" s="33">
        <v>367500</v>
      </c>
      <c r="I22" s="33">
        <v>663996.96</v>
      </c>
      <c r="J22" s="33"/>
      <c r="K22" s="33"/>
      <c r="L22" s="33"/>
      <c r="M22" s="33"/>
      <c r="N22" s="33"/>
      <c r="O22" s="33"/>
      <c r="P22" s="33"/>
      <c r="Q22" s="34">
        <f t="shared" si="5"/>
        <v>1794019.2799999998</v>
      </c>
    </row>
    <row r="23" spans="1:18" ht="17.25" customHeight="1" x14ac:dyDescent="0.25">
      <c r="A23" s="28" t="s">
        <v>13</v>
      </c>
      <c r="B23" s="30">
        <v>46000000</v>
      </c>
      <c r="C23" s="30"/>
      <c r="D23" s="30">
        <f t="shared" si="4"/>
        <v>46000000</v>
      </c>
      <c r="E23" s="38"/>
      <c r="F23" s="36">
        <v>3935257.02</v>
      </c>
      <c r="G23" s="33">
        <v>4852860.82</v>
      </c>
      <c r="H23" s="33">
        <v>2686899</v>
      </c>
      <c r="I23" s="33">
        <v>2820926.79</v>
      </c>
      <c r="J23" s="33"/>
      <c r="K23" s="33"/>
      <c r="L23" s="33"/>
      <c r="M23" s="33"/>
      <c r="N23" s="33"/>
      <c r="O23" s="33"/>
      <c r="P23" s="33"/>
      <c r="Q23" s="34">
        <f t="shared" si="5"/>
        <v>14295943.629999999</v>
      </c>
    </row>
    <row r="24" spans="1:18" ht="30" customHeight="1" x14ac:dyDescent="0.25">
      <c r="A24" s="28" t="s">
        <v>14</v>
      </c>
      <c r="B24" s="30">
        <v>168247020</v>
      </c>
      <c r="C24" s="30">
        <v>-35621900</v>
      </c>
      <c r="D24" s="30">
        <f t="shared" si="4"/>
        <v>132625120</v>
      </c>
      <c r="E24" s="38"/>
      <c r="F24" s="36">
        <v>5658544.4500000002</v>
      </c>
      <c r="G24" s="33">
        <v>200833.86</v>
      </c>
      <c r="H24" s="33">
        <v>140000.01</v>
      </c>
      <c r="I24" s="33">
        <v>686370.61</v>
      </c>
      <c r="J24" s="33"/>
      <c r="K24" s="33"/>
      <c r="L24" s="33"/>
      <c r="M24" s="33"/>
      <c r="N24" s="33"/>
      <c r="O24" s="33"/>
      <c r="P24" s="33"/>
      <c r="Q24" s="34">
        <f t="shared" si="5"/>
        <v>6685748.9300000006</v>
      </c>
    </row>
    <row r="25" spans="1:18" ht="20.25" customHeight="1" x14ac:dyDescent="0.25">
      <c r="A25" s="28" t="s">
        <v>15</v>
      </c>
      <c r="B25" s="30">
        <v>34300000</v>
      </c>
      <c r="C25" s="30">
        <v>-5200000</v>
      </c>
      <c r="D25" s="30">
        <f t="shared" si="4"/>
        <v>29100000</v>
      </c>
      <c r="E25" s="39"/>
      <c r="F25" s="36"/>
      <c r="G25" s="33">
        <v>4109190</v>
      </c>
      <c r="H25" s="33">
        <v>3253788</v>
      </c>
      <c r="I25" s="33">
        <v>3941042</v>
      </c>
      <c r="J25" s="33"/>
      <c r="K25" s="33"/>
      <c r="L25" s="33"/>
      <c r="M25" s="33"/>
      <c r="N25" s="33"/>
      <c r="O25" s="33"/>
      <c r="P25" s="33"/>
      <c r="Q25" s="34">
        <f t="shared" si="5"/>
        <v>11304020</v>
      </c>
    </row>
    <row r="26" spans="1:18" ht="18" x14ac:dyDescent="0.25">
      <c r="A26" s="28" t="s">
        <v>38</v>
      </c>
      <c r="B26" s="30">
        <v>118000000</v>
      </c>
      <c r="C26" s="30">
        <v>-37118000</v>
      </c>
      <c r="D26" s="30">
        <f t="shared" si="4"/>
        <v>80882000</v>
      </c>
      <c r="E26" s="39"/>
      <c r="F26" s="36">
        <v>2267748.19</v>
      </c>
      <c r="G26" s="33">
        <v>147840</v>
      </c>
      <c r="H26" s="33">
        <v>181200</v>
      </c>
      <c r="I26" s="33">
        <v>1614962</v>
      </c>
      <c r="J26" s="33"/>
      <c r="K26" s="33"/>
      <c r="L26" s="33"/>
      <c r="M26" s="33"/>
      <c r="N26" s="33"/>
      <c r="O26" s="33"/>
      <c r="P26" s="33"/>
      <c r="Q26" s="34">
        <f t="shared" si="5"/>
        <v>4211750.1899999995</v>
      </c>
    </row>
    <row r="27" spans="1:18" x14ac:dyDescent="0.25">
      <c r="A27" s="22" t="s">
        <v>16</v>
      </c>
      <c r="B27" s="23">
        <f t="shared" ref="B27:N27" si="6">SUM(B28:B35)</f>
        <v>737660038</v>
      </c>
      <c r="C27" s="23">
        <f t="shared" si="6"/>
        <v>-195128000</v>
      </c>
      <c r="D27" s="23">
        <f t="shared" si="6"/>
        <v>542532038</v>
      </c>
      <c r="E27" s="23">
        <f t="shared" si="6"/>
        <v>2513922</v>
      </c>
      <c r="F27" s="23">
        <f t="shared" si="6"/>
        <v>68010123.859999999</v>
      </c>
      <c r="G27" s="23">
        <f t="shared" si="6"/>
        <v>56022497.990000002</v>
      </c>
      <c r="H27" s="23">
        <f t="shared" si="6"/>
        <v>37119014.030000001</v>
      </c>
      <c r="I27" s="23">
        <f t="shared" si="6"/>
        <v>26147786.359999999</v>
      </c>
      <c r="J27" s="23">
        <f t="shared" si="6"/>
        <v>0</v>
      </c>
      <c r="K27" s="23">
        <f t="shared" si="6"/>
        <v>0</v>
      </c>
      <c r="L27" s="23">
        <f t="shared" si="6"/>
        <v>0</v>
      </c>
      <c r="M27" s="23">
        <f t="shared" si="6"/>
        <v>0</v>
      </c>
      <c r="N27" s="23">
        <f t="shared" si="6"/>
        <v>0</v>
      </c>
      <c r="O27" s="23">
        <f>SUM(O28:O35)</f>
        <v>0</v>
      </c>
      <c r="P27" s="23">
        <f>SUM(P28:P35)</f>
        <v>0</v>
      </c>
      <c r="Q27" s="27">
        <f>SUM(E27+F27+G27+H27+I27+J27+K27+L27+M27+N27+O27+P27)</f>
        <v>189813344.24000001</v>
      </c>
    </row>
    <row r="28" spans="1:18" ht="18" x14ac:dyDescent="0.25">
      <c r="A28" s="28" t="s">
        <v>17</v>
      </c>
      <c r="B28" s="30">
        <v>3300000</v>
      </c>
      <c r="C28" s="30"/>
      <c r="D28" s="30">
        <f>SUM(B28:C28)</f>
        <v>3300000</v>
      </c>
      <c r="E28" s="38">
        <v>271692</v>
      </c>
      <c r="F28" s="36">
        <v>203153.95</v>
      </c>
      <c r="G28" s="33">
        <v>201997.99</v>
      </c>
      <c r="H28" s="33"/>
      <c r="I28" s="33"/>
      <c r="J28" s="33"/>
      <c r="K28" s="33"/>
      <c r="L28" s="33"/>
      <c r="M28" s="33"/>
      <c r="N28" s="33"/>
      <c r="O28" s="33"/>
      <c r="P28" s="33"/>
      <c r="Q28" s="34">
        <f>SUM(E28+F28+G28+H28+I28+J28+K28+L28+M28+N28+O28+P28)</f>
        <v>676843.94</v>
      </c>
      <c r="R28" s="4"/>
    </row>
    <row r="29" spans="1:18" x14ac:dyDescent="0.25">
      <c r="A29" s="28" t="s">
        <v>18</v>
      </c>
      <c r="B29" s="30">
        <v>14743435</v>
      </c>
      <c r="C29" s="30"/>
      <c r="D29" s="30">
        <f t="shared" ref="D29:D35" si="7">SUM(B29:C29)</f>
        <v>14743435</v>
      </c>
      <c r="E29" s="38"/>
      <c r="F29" s="36"/>
      <c r="G29" s="33"/>
      <c r="H29" s="33">
        <v>1110380</v>
      </c>
      <c r="I29" s="33"/>
      <c r="J29" s="33"/>
      <c r="K29" s="33"/>
      <c r="L29" s="33"/>
      <c r="M29" s="33"/>
      <c r="N29" s="33"/>
      <c r="O29" s="33"/>
      <c r="P29" s="33"/>
      <c r="Q29" s="34">
        <f t="shared" ref="Q29:Q51" si="8">SUM(E29+F29+G29+H29+I29+J29+K29+L29+M29+N29+O29+P29)</f>
        <v>1110380</v>
      </c>
    </row>
    <row r="30" spans="1:18" ht="18" x14ac:dyDescent="0.25">
      <c r="A30" s="28" t="s">
        <v>19</v>
      </c>
      <c r="B30" s="30">
        <v>8000000</v>
      </c>
      <c r="C30" s="30"/>
      <c r="D30" s="30">
        <f t="shared" si="7"/>
        <v>8000000</v>
      </c>
      <c r="E30" s="38"/>
      <c r="F30" s="36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4">
        <f t="shared" si="8"/>
        <v>0</v>
      </c>
    </row>
    <row r="31" spans="1:18" x14ac:dyDescent="0.25">
      <c r="A31" s="28" t="s">
        <v>20</v>
      </c>
      <c r="B31" s="30">
        <v>1000000</v>
      </c>
      <c r="C31" s="30">
        <v>0</v>
      </c>
      <c r="D31" s="30">
        <f t="shared" si="7"/>
        <v>1000000</v>
      </c>
      <c r="E31" s="38"/>
      <c r="F31" s="36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4">
        <f t="shared" si="8"/>
        <v>0</v>
      </c>
    </row>
    <row r="32" spans="1:18" ht="18" x14ac:dyDescent="0.25">
      <c r="A32" s="28" t="s">
        <v>21</v>
      </c>
      <c r="B32" s="30">
        <v>38200000</v>
      </c>
      <c r="C32" s="30"/>
      <c r="D32" s="30">
        <f t="shared" si="7"/>
        <v>38200000</v>
      </c>
      <c r="E32" s="38"/>
      <c r="F32" s="36"/>
      <c r="G32" s="33"/>
      <c r="H32" s="33">
        <v>750000.33</v>
      </c>
      <c r="I32" s="33"/>
      <c r="J32" s="33"/>
      <c r="K32" s="33"/>
      <c r="L32" s="33"/>
      <c r="M32" s="33"/>
      <c r="N32" s="33"/>
      <c r="O32" s="33"/>
      <c r="P32" s="33"/>
      <c r="Q32" s="34">
        <f t="shared" si="8"/>
        <v>750000.33</v>
      </c>
    </row>
    <row r="33" spans="1:19" ht="24.75" customHeight="1" x14ac:dyDescent="0.25">
      <c r="A33" s="28" t="s">
        <v>22</v>
      </c>
      <c r="B33" s="30">
        <v>8700000</v>
      </c>
      <c r="C33" s="30"/>
      <c r="D33" s="30">
        <f t="shared" si="7"/>
        <v>8700000</v>
      </c>
      <c r="E33" s="38"/>
      <c r="F33" s="36">
        <v>201669.91</v>
      </c>
      <c r="G33" s="33"/>
      <c r="H33" s="33">
        <v>2212.5</v>
      </c>
      <c r="I33" s="33"/>
      <c r="J33" s="33"/>
      <c r="K33" s="33"/>
      <c r="L33" s="33"/>
      <c r="M33" s="33"/>
      <c r="N33" s="33"/>
      <c r="O33" s="33"/>
      <c r="P33" s="33"/>
      <c r="Q33" s="34">
        <f t="shared" si="8"/>
        <v>203882.41</v>
      </c>
    </row>
    <row r="34" spans="1:19" ht="18" x14ac:dyDescent="0.25">
      <c r="A34" s="28" t="s">
        <v>23</v>
      </c>
      <c r="B34" s="30">
        <v>431960000</v>
      </c>
      <c r="C34" s="30"/>
      <c r="D34" s="30">
        <f t="shared" si="7"/>
        <v>431960000</v>
      </c>
      <c r="E34" s="38">
        <v>2242230</v>
      </c>
      <c r="F34" s="36">
        <v>67605300</v>
      </c>
      <c r="G34" s="33">
        <v>55820500</v>
      </c>
      <c r="H34" s="33">
        <v>33896070</v>
      </c>
      <c r="I34" s="33">
        <v>18743600</v>
      </c>
      <c r="J34" s="33"/>
      <c r="K34" s="33"/>
      <c r="L34" s="33"/>
      <c r="M34" s="33"/>
      <c r="N34" s="33"/>
      <c r="O34" s="33"/>
      <c r="P34" s="33"/>
      <c r="Q34" s="34">
        <f t="shared" si="8"/>
        <v>178307700</v>
      </c>
      <c r="R34" s="4"/>
      <c r="S34" s="4"/>
    </row>
    <row r="35" spans="1:19" x14ac:dyDescent="0.25">
      <c r="A35" s="28" t="s">
        <v>24</v>
      </c>
      <c r="B35" s="30">
        <v>231756603</v>
      </c>
      <c r="C35" s="30">
        <v>-195128000</v>
      </c>
      <c r="D35" s="30">
        <f t="shared" si="7"/>
        <v>36628603</v>
      </c>
      <c r="E35" s="38"/>
      <c r="F35" s="36"/>
      <c r="G35" s="33"/>
      <c r="H35" s="33">
        <v>1360351.2</v>
      </c>
      <c r="I35" s="33">
        <v>7404186.3600000003</v>
      </c>
      <c r="J35" s="33"/>
      <c r="K35" s="33"/>
      <c r="L35" s="33"/>
      <c r="M35" s="33"/>
      <c r="N35" s="33"/>
      <c r="O35" s="33"/>
      <c r="P35" s="33"/>
      <c r="Q35" s="34">
        <f t="shared" si="8"/>
        <v>8764537.5600000005</v>
      </c>
    </row>
    <row r="36" spans="1:19" ht="18" customHeight="1" x14ac:dyDescent="0.25">
      <c r="A36" s="22" t="s">
        <v>25</v>
      </c>
      <c r="B36" s="23"/>
      <c r="C36" s="23"/>
      <c r="D36" s="23"/>
      <c r="E36" s="26"/>
      <c r="F36" s="40"/>
      <c r="G36" s="37"/>
      <c r="H36" s="37"/>
      <c r="I36" s="33"/>
      <c r="J36" s="33"/>
      <c r="K36" s="33"/>
      <c r="L36" s="33"/>
      <c r="M36" s="33"/>
      <c r="N36" s="33"/>
      <c r="O36" s="33"/>
      <c r="P36" s="33"/>
      <c r="Q36" s="34">
        <f t="shared" si="8"/>
        <v>0</v>
      </c>
    </row>
    <row r="37" spans="1:19" ht="19.5" customHeight="1" x14ac:dyDescent="0.25">
      <c r="A37" s="28" t="s">
        <v>26</v>
      </c>
      <c r="B37" s="30"/>
      <c r="C37" s="30"/>
      <c r="D37" s="30"/>
      <c r="E37" s="38"/>
      <c r="F37" s="36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4">
        <f t="shared" si="8"/>
        <v>0</v>
      </c>
    </row>
    <row r="38" spans="1:19" ht="18" x14ac:dyDescent="0.25">
      <c r="A38" s="28" t="s">
        <v>39</v>
      </c>
      <c r="B38" s="30"/>
      <c r="C38" s="30"/>
      <c r="D38" s="30"/>
      <c r="E38" s="38"/>
      <c r="F38" s="36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4">
        <f t="shared" si="8"/>
        <v>0</v>
      </c>
    </row>
    <row r="39" spans="1:19" ht="18" x14ac:dyDescent="0.25">
      <c r="A39" s="28" t="s">
        <v>40</v>
      </c>
      <c r="B39" s="30"/>
      <c r="C39" s="30"/>
      <c r="D39" s="30"/>
      <c r="E39" s="38"/>
      <c r="F39" s="36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4">
        <f t="shared" si="8"/>
        <v>0</v>
      </c>
    </row>
    <row r="40" spans="1:19" ht="18" x14ac:dyDescent="0.25">
      <c r="A40" s="28" t="s">
        <v>41</v>
      </c>
      <c r="B40" s="30"/>
      <c r="C40" s="30"/>
      <c r="D40" s="30"/>
      <c r="E40" s="38"/>
      <c r="F40" s="36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4">
        <f t="shared" si="8"/>
        <v>0</v>
      </c>
    </row>
    <row r="41" spans="1:19" ht="18" x14ac:dyDescent="0.25">
      <c r="A41" s="28" t="s">
        <v>42</v>
      </c>
      <c r="B41" s="30"/>
      <c r="C41" s="30"/>
      <c r="D41" s="30"/>
      <c r="E41" s="38"/>
      <c r="F41" s="36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4">
        <f t="shared" si="8"/>
        <v>0</v>
      </c>
    </row>
    <row r="42" spans="1:19" ht="21" customHeight="1" x14ac:dyDescent="0.25">
      <c r="A42" s="28" t="s">
        <v>27</v>
      </c>
      <c r="B42" s="30"/>
      <c r="C42" s="30"/>
      <c r="D42" s="30"/>
      <c r="E42" s="38"/>
      <c r="F42" s="36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8"/>
        <v>0</v>
      </c>
    </row>
    <row r="43" spans="1:19" ht="18" x14ac:dyDescent="0.25">
      <c r="A43" s="28" t="s">
        <v>43</v>
      </c>
      <c r="B43" s="30"/>
      <c r="C43" s="30"/>
      <c r="D43" s="30"/>
      <c r="E43" s="38"/>
      <c r="F43" s="36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4">
        <f t="shared" si="8"/>
        <v>0</v>
      </c>
    </row>
    <row r="44" spans="1:19" x14ac:dyDescent="0.25">
      <c r="A44" s="22" t="s">
        <v>44</v>
      </c>
      <c r="B44" s="23"/>
      <c r="C44" s="23"/>
      <c r="D44" s="23"/>
      <c r="E44" s="26"/>
      <c r="F44" s="36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4">
        <f t="shared" si="8"/>
        <v>0</v>
      </c>
    </row>
    <row r="45" spans="1:19" ht="18" customHeight="1" x14ac:dyDescent="0.25">
      <c r="A45" s="28" t="s">
        <v>45</v>
      </c>
      <c r="B45" s="30"/>
      <c r="C45" s="30"/>
      <c r="D45" s="30"/>
      <c r="E45" s="38"/>
      <c r="F45" s="36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4">
        <f t="shared" si="8"/>
        <v>0</v>
      </c>
    </row>
    <row r="46" spans="1:19" ht="27" customHeight="1" x14ac:dyDescent="0.25">
      <c r="A46" s="28" t="s">
        <v>46</v>
      </c>
      <c r="B46" s="30"/>
      <c r="C46" s="30"/>
      <c r="D46" s="30"/>
      <c r="E46" s="38"/>
      <c r="F46" s="36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4">
        <f t="shared" si="8"/>
        <v>0</v>
      </c>
    </row>
    <row r="47" spans="1:19" ht="18" x14ac:dyDescent="0.25">
      <c r="A47" s="28" t="s">
        <v>47</v>
      </c>
      <c r="B47" s="30"/>
      <c r="C47" s="30"/>
      <c r="D47" s="30"/>
      <c r="E47" s="38"/>
      <c r="F47" s="36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4">
        <f t="shared" si="8"/>
        <v>0</v>
      </c>
    </row>
    <row r="48" spans="1:19" ht="18" x14ac:dyDescent="0.25">
      <c r="A48" s="28" t="s">
        <v>48</v>
      </c>
      <c r="B48" s="30"/>
      <c r="C48" s="30"/>
      <c r="D48" s="30"/>
      <c r="E48" s="38"/>
      <c r="F48" s="36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4">
        <f t="shared" si="8"/>
        <v>0</v>
      </c>
    </row>
    <row r="49" spans="1:18" ht="18" x14ac:dyDescent="0.25">
      <c r="A49" s="28" t="s">
        <v>49</v>
      </c>
      <c r="B49" s="30"/>
      <c r="C49" s="30"/>
      <c r="D49" s="30"/>
      <c r="E49" s="38"/>
      <c r="F49" s="36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4">
        <f t="shared" si="8"/>
        <v>0</v>
      </c>
    </row>
    <row r="50" spans="1:18" ht="18" x14ac:dyDescent="0.25">
      <c r="A50" s="28" t="s">
        <v>50</v>
      </c>
      <c r="B50" s="30"/>
      <c r="C50" s="30"/>
      <c r="D50" s="30"/>
      <c r="E50" s="38"/>
      <c r="F50" s="36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4">
        <f t="shared" si="8"/>
        <v>0</v>
      </c>
    </row>
    <row r="51" spans="1:18" ht="18" x14ac:dyDescent="0.25">
      <c r="A51" s="28" t="s">
        <v>51</v>
      </c>
      <c r="B51" s="30"/>
      <c r="C51" s="30"/>
      <c r="D51" s="30"/>
      <c r="E51" s="38"/>
      <c r="F51" s="36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4">
        <f t="shared" si="8"/>
        <v>0</v>
      </c>
    </row>
    <row r="52" spans="1:18" ht="18" x14ac:dyDescent="0.25">
      <c r="A52" s="22" t="s">
        <v>28</v>
      </c>
      <c r="B52" s="23">
        <f>SUM(B53:B61)</f>
        <v>45700000</v>
      </c>
      <c r="C52" s="23">
        <f t="shared" ref="C52:P52" si="9">SUM(C53:C61)</f>
        <v>-4000000</v>
      </c>
      <c r="D52" s="23">
        <f t="shared" si="9"/>
        <v>41700000</v>
      </c>
      <c r="E52" s="23">
        <f t="shared" si="9"/>
        <v>0</v>
      </c>
      <c r="F52" s="23">
        <f t="shared" si="9"/>
        <v>0</v>
      </c>
      <c r="G52" s="23">
        <f t="shared" si="9"/>
        <v>0</v>
      </c>
      <c r="H52" s="23">
        <f t="shared" si="9"/>
        <v>0</v>
      </c>
      <c r="I52" s="23">
        <f t="shared" si="9"/>
        <v>204000.01</v>
      </c>
      <c r="J52" s="23">
        <f t="shared" si="9"/>
        <v>0</v>
      </c>
      <c r="K52" s="23">
        <f t="shared" si="9"/>
        <v>0</v>
      </c>
      <c r="L52" s="23">
        <f>SUM(L53:L61)</f>
        <v>0</v>
      </c>
      <c r="M52" s="23">
        <f t="shared" si="9"/>
        <v>0</v>
      </c>
      <c r="N52" s="23">
        <f t="shared" si="9"/>
        <v>0</v>
      </c>
      <c r="O52" s="23">
        <f t="shared" si="9"/>
        <v>0</v>
      </c>
      <c r="P52" s="23">
        <f t="shared" si="9"/>
        <v>0</v>
      </c>
      <c r="Q52" s="23">
        <f>F52+G52+H52+I52+J52+K52+L52+M52+N52+O52+P52</f>
        <v>204000.01</v>
      </c>
    </row>
    <row r="53" spans="1:18" x14ac:dyDescent="0.25">
      <c r="A53" s="28" t="s">
        <v>29</v>
      </c>
      <c r="B53" s="30">
        <v>5100000</v>
      </c>
      <c r="C53" s="30">
        <v>-4000000</v>
      </c>
      <c r="D53" s="23">
        <f t="shared" ref="D53:D61" si="10">SUM(B53:C53)</f>
        <v>1100000</v>
      </c>
      <c r="E53" s="39"/>
      <c r="F53" s="41"/>
      <c r="G53" s="33"/>
      <c r="H53" s="33"/>
      <c r="I53" s="33">
        <v>204000.01</v>
      </c>
      <c r="J53" s="33"/>
      <c r="K53" s="33"/>
      <c r="L53" s="25"/>
      <c r="M53" s="33"/>
      <c r="N53" s="33"/>
      <c r="O53" s="33"/>
      <c r="P53" s="33"/>
      <c r="Q53" s="34">
        <f>SUM(E53+F53+G53+H53+I53+J53+K53+L53+M53+N53+O53+P53)</f>
        <v>204000.01</v>
      </c>
    </row>
    <row r="54" spans="1:18" ht="18" x14ac:dyDescent="0.25">
      <c r="A54" s="28" t="s">
        <v>30</v>
      </c>
      <c r="B54" s="30">
        <v>2500000</v>
      </c>
      <c r="C54" s="30"/>
      <c r="D54" s="23">
        <f t="shared" si="10"/>
        <v>2500000</v>
      </c>
      <c r="E54" s="39"/>
      <c r="F54" s="41"/>
      <c r="G54" s="25"/>
      <c r="H54" s="33"/>
      <c r="I54" s="33"/>
      <c r="J54" s="33"/>
      <c r="K54" s="33"/>
      <c r="L54" s="33"/>
      <c r="M54" s="25"/>
      <c r="N54" s="33"/>
      <c r="O54" s="33"/>
      <c r="P54" s="33"/>
      <c r="Q54" s="34">
        <f t="shared" ref="Q54:Q73" si="11">SUM(E54+F54+G54+H54+I54+J54+K54+L54+M54+N54+O54+P54)</f>
        <v>0</v>
      </c>
    </row>
    <row r="55" spans="1:18" ht="18" x14ac:dyDescent="0.25">
      <c r="A55" s="28" t="s">
        <v>31</v>
      </c>
      <c r="B55" s="30">
        <v>2000000</v>
      </c>
      <c r="C55" s="30">
        <v>-1600000</v>
      </c>
      <c r="D55" s="23">
        <f t="shared" si="10"/>
        <v>400000</v>
      </c>
      <c r="E55" s="39"/>
      <c r="F55" s="41"/>
      <c r="G55" s="25"/>
      <c r="H55" s="33"/>
      <c r="I55" s="33"/>
      <c r="J55" s="33"/>
      <c r="K55" s="33"/>
      <c r="L55" s="25"/>
      <c r="M55" s="25"/>
      <c r="N55" s="33"/>
      <c r="O55" s="33"/>
      <c r="P55" s="33"/>
      <c r="Q55" s="34">
        <f t="shared" si="11"/>
        <v>0</v>
      </c>
      <c r="R55" s="4"/>
    </row>
    <row r="56" spans="1:18" ht="18" x14ac:dyDescent="0.25">
      <c r="A56" s="28" t="s">
        <v>32</v>
      </c>
      <c r="B56" s="30">
        <v>26700000</v>
      </c>
      <c r="C56" s="30">
        <v>1600000</v>
      </c>
      <c r="D56" s="23">
        <f t="shared" si="10"/>
        <v>28300000</v>
      </c>
      <c r="E56" s="39"/>
      <c r="F56" s="41"/>
      <c r="G56" s="25"/>
      <c r="H56" s="33"/>
      <c r="I56" s="25"/>
      <c r="J56" s="33"/>
      <c r="K56" s="33"/>
      <c r="L56" s="33"/>
      <c r="M56" s="33"/>
      <c r="N56" s="33"/>
      <c r="O56" s="33"/>
      <c r="P56" s="33"/>
      <c r="Q56" s="34">
        <f t="shared" si="11"/>
        <v>0</v>
      </c>
    </row>
    <row r="57" spans="1:18" ht="18" x14ac:dyDescent="0.25">
      <c r="A57" s="28" t="s">
        <v>33</v>
      </c>
      <c r="B57" s="30">
        <v>9400000</v>
      </c>
      <c r="C57" s="30"/>
      <c r="D57" s="23">
        <f t="shared" si="10"/>
        <v>9400000</v>
      </c>
      <c r="E57" s="39"/>
      <c r="F57" s="41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>
        <f t="shared" si="11"/>
        <v>0</v>
      </c>
    </row>
    <row r="58" spans="1:18" x14ac:dyDescent="0.25">
      <c r="A58" s="28" t="s">
        <v>52</v>
      </c>
      <c r="B58" s="30"/>
      <c r="C58" s="30"/>
      <c r="D58" s="23">
        <f t="shared" si="10"/>
        <v>0</v>
      </c>
      <c r="E58" s="39"/>
      <c r="F58" s="41"/>
      <c r="G58" s="25"/>
      <c r="H58" s="33"/>
      <c r="I58" s="33"/>
      <c r="J58" s="33"/>
      <c r="K58" s="33"/>
      <c r="L58" s="33"/>
      <c r="M58" s="25"/>
      <c r="N58" s="33"/>
      <c r="O58" s="33"/>
      <c r="P58" s="33"/>
      <c r="Q58" s="34">
        <f t="shared" si="11"/>
        <v>0</v>
      </c>
    </row>
    <row r="59" spans="1:18" x14ac:dyDescent="0.25">
      <c r="A59" s="28" t="s">
        <v>53</v>
      </c>
      <c r="B59" s="30"/>
      <c r="C59" s="30"/>
      <c r="D59" s="23">
        <f t="shared" si="10"/>
        <v>0</v>
      </c>
      <c r="E59" s="39"/>
      <c r="F59" s="41"/>
      <c r="G59" s="25"/>
      <c r="H59" s="33"/>
      <c r="I59" s="25"/>
      <c r="J59" s="33"/>
      <c r="K59" s="33"/>
      <c r="L59" s="25"/>
      <c r="M59" s="25"/>
      <c r="N59" s="33"/>
      <c r="O59" s="33"/>
      <c r="P59" s="33"/>
      <c r="Q59" s="34">
        <f t="shared" si="11"/>
        <v>0</v>
      </c>
    </row>
    <row r="60" spans="1:18" ht="15" customHeight="1" x14ac:dyDescent="0.25">
      <c r="A60" s="28" t="s">
        <v>34</v>
      </c>
      <c r="B60" s="30"/>
      <c r="C60" s="30"/>
      <c r="D60" s="23">
        <f t="shared" si="10"/>
        <v>0</v>
      </c>
      <c r="E60" s="39"/>
      <c r="F60" s="41"/>
      <c r="G60" s="33"/>
      <c r="H60" s="33"/>
      <c r="I60" s="33"/>
      <c r="J60" s="33"/>
      <c r="K60" s="33"/>
      <c r="L60" s="25"/>
      <c r="M60" s="33"/>
      <c r="N60" s="33"/>
      <c r="O60" s="33"/>
      <c r="P60" s="33"/>
      <c r="Q60" s="34">
        <f t="shared" si="11"/>
        <v>0</v>
      </c>
    </row>
    <row r="61" spans="1:18" ht="25.5" customHeight="1" x14ac:dyDescent="0.25">
      <c r="A61" s="28" t="s">
        <v>54</v>
      </c>
      <c r="B61" s="30"/>
      <c r="C61" s="30"/>
      <c r="D61" s="23">
        <f t="shared" si="10"/>
        <v>0</v>
      </c>
      <c r="E61" s="39"/>
      <c r="F61" s="41"/>
      <c r="G61" s="25"/>
      <c r="H61" s="33"/>
      <c r="I61" s="25"/>
      <c r="J61" s="33"/>
      <c r="K61" s="33"/>
      <c r="L61" s="25"/>
      <c r="M61" s="25"/>
      <c r="N61" s="33"/>
      <c r="O61" s="33"/>
      <c r="P61" s="33"/>
      <c r="Q61" s="34">
        <f t="shared" si="11"/>
        <v>0</v>
      </c>
    </row>
    <row r="62" spans="1:18" x14ac:dyDescent="0.25">
      <c r="A62" s="22" t="s">
        <v>55</v>
      </c>
      <c r="B62" s="23">
        <f>SUM(B63)</f>
        <v>2000000</v>
      </c>
      <c r="C62" s="23">
        <f>SUM(C63)</f>
        <v>0</v>
      </c>
      <c r="D62" s="23">
        <f>SUM(B62:C62)</f>
        <v>2000000</v>
      </c>
      <c r="E62" s="26">
        <v>0</v>
      </c>
      <c r="F62" s="41"/>
      <c r="G62" s="37">
        <f>SUM(G63:G66)</f>
        <v>0</v>
      </c>
      <c r="H62" s="37">
        <f>SUM(H63:H66)</f>
        <v>0</v>
      </c>
      <c r="I62" s="25"/>
      <c r="J62" s="37">
        <f>SUM(J63)</f>
        <v>0</v>
      </c>
      <c r="K62" s="33"/>
      <c r="L62" s="25">
        <f>SUM(L63:L66)</f>
        <v>0</v>
      </c>
      <c r="M62" s="25"/>
      <c r="N62" s="37"/>
      <c r="O62" s="37"/>
      <c r="P62" s="37"/>
      <c r="Q62" s="34">
        <f t="shared" si="11"/>
        <v>0</v>
      </c>
    </row>
    <row r="63" spans="1:18" ht="17.25" customHeight="1" x14ac:dyDescent="0.25">
      <c r="A63" s="28" t="s">
        <v>56</v>
      </c>
      <c r="B63" s="30">
        <v>2000000</v>
      </c>
      <c r="C63" s="30"/>
      <c r="D63" s="23">
        <f t="shared" ref="D63:D66" si="12">SUM(B63:C63)</f>
        <v>2000000</v>
      </c>
      <c r="E63" s="39"/>
      <c r="F63" s="41"/>
      <c r="G63" s="33"/>
      <c r="H63" s="25"/>
      <c r="I63" s="25"/>
      <c r="J63" s="33"/>
      <c r="K63" s="33"/>
      <c r="L63" s="25"/>
      <c r="M63" s="25"/>
      <c r="N63" s="33"/>
      <c r="O63" s="33"/>
      <c r="P63" s="33"/>
      <c r="Q63" s="34">
        <f t="shared" si="11"/>
        <v>0</v>
      </c>
    </row>
    <row r="64" spans="1:18" ht="17.25" customHeight="1" x14ac:dyDescent="0.25">
      <c r="A64" s="28" t="s">
        <v>57</v>
      </c>
      <c r="B64" s="30"/>
      <c r="C64" s="30"/>
      <c r="D64" s="23">
        <f t="shared" si="12"/>
        <v>0</v>
      </c>
      <c r="E64" s="39"/>
      <c r="F64" s="41"/>
      <c r="G64" s="25"/>
      <c r="H64" s="25"/>
      <c r="I64" s="25"/>
      <c r="J64" s="33"/>
      <c r="K64" s="33"/>
      <c r="L64" s="25"/>
      <c r="M64" s="25"/>
      <c r="N64" s="33"/>
      <c r="O64" s="33"/>
      <c r="P64" s="33"/>
      <c r="Q64" s="34">
        <f t="shared" si="11"/>
        <v>0</v>
      </c>
    </row>
    <row r="65" spans="1:17" ht="21" customHeight="1" x14ac:dyDescent="0.25">
      <c r="A65" s="28" t="s">
        <v>58</v>
      </c>
      <c r="B65" s="30"/>
      <c r="C65" s="30"/>
      <c r="D65" s="23">
        <f t="shared" si="12"/>
        <v>0</v>
      </c>
      <c r="E65" s="39"/>
      <c r="F65" s="41"/>
      <c r="G65" s="25"/>
      <c r="H65" s="25"/>
      <c r="I65" s="25"/>
      <c r="J65" s="33"/>
      <c r="K65" s="33"/>
      <c r="L65" s="25"/>
      <c r="M65" s="25"/>
      <c r="N65" s="33"/>
      <c r="O65" s="33"/>
      <c r="P65" s="33"/>
      <c r="Q65" s="34">
        <f t="shared" si="11"/>
        <v>0</v>
      </c>
    </row>
    <row r="66" spans="1:17" ht="27.75" customHeight="1" x14ac:dyDescent="0.25">
      <c r="A66" s="28" t="s">
        <v>59</v>
      </c>
      <c r="B66" s="30"/>
      <c r="C66" s="30"/>
      <c r="D66" s="23">
        <f t="shared" si="12"/>
        <v>0</v>
      </c>
      <c r="E66" s="39"/>
      <c r="F66" s="41"/>
      <c r="G66" s="25"/>
      <c r="H66" s="25"/>
      <c r="I66" s="25"/>
      <c r="J66" s="33"/>
      <c r="K66" s="33"/>
      <c r="L66" s="25"/>
      <c r="M66" s="25"/>
      <c r="N66" s="33"/>
      <c r="O66" s="33"/>
      <c r="P66" s="33"/>
      <c r="Q66" s="34">
        <f t="shared" si="11"/>
        <v>0</v>
      </c>
    </row>
    <row r="67" spans="1:17" ht="27.75" customHeight="1" x14ac:dyDescent="0.25">
      <c r="A67" s="22" t="s">
        <v>60</v>
      </c>
      <c r="B67" s="23"/>
      <c r="C67" s="23"/>
      <c r="D67" s="23"/>
      <c r="E67" s="26">
        <v>0</v>
      </c>
      <c r="F67" s="41"/>
      <c r="G67" s="25"/>
      <c r="H67" s="25"/>
      <c r="I67" s="25"/>
      <c r="J67" s="33"/>
      <c r="K67" s="33"/>
      <c r="L67" s="25"/>
      <c r="M67" s="25"/>
      <c r="N67" s="33"/>
      <c r="O67" s="33"/>
      <c r="P67" s="33"/>
      <c r="Q67" s="34">
        <f t="shared" si="11"/>
        <v>0</v>
      </c>
    </row>
    <row r="68" spans="1:17" ht="15.75" customHeight="1" x14ac:dyDescent="0.25">
      <c r="A68" s="28" t="s">
        <v>61</v>
      </c>
      <c r="B68" s="30"/>
      <c r="C68" s="30"/>
      <c r="D68" s="30"/>
      <c r="E68" s="39"/>
      <c r="F68" s="41"/>
      <c r="G68" s="25"/>
      <c r="H68" s="25"/>
      <c r="I68" s="25"/>
      <c r="J68" s="33"/>
      <c r="K68" s="33"/>
      <c r="L68" s="25"/>
      <c r="M68" s="25"/>
      <c r="N68" s="33"/>
      <c r="O68" s="33"/>
      <c r="P68" s="33"/>
      <c r="Q68" s="34">
        <f t="shared" si="11"/>
        <v>0</v>
      </c>
    </row>
    <row r="69" spans="1:17" ht="26.25" customHeight="1" x14ac:dyDescent="0.25">
      <c r="A69" s="28" t="s">
        <v>62</v>
      </c>
      <c r="B69" s="30"/>
      <c r="C69" s="30"/>
      <c r="D69" s="30"/>
      <c r="E69" s="39"/>
      <c r="F69" s="41"/>
      <c r="G69" s="25"/>
      <c r="H69" s="25"/>
      <c r="I69" s="25"/>
      <c r="J69" s="33"/>
      <c r="K69" s="33"/>
      <c r="L69" s="25"/>
      <c r="M69" s="25"/>
      <c r="N69" s="33"/>
      <c r="O69" s="33"/>
      <c r="P69" s="33"/>
      <c r="Q69" s="34">
        <f t="shared" si="11"/>
        <v>0</v>
      </c>
    </row>
    <row r="70" spans="1:17" x14ac:dyDescent="0.25">
      <c r="A70" s="22" t="s">
        <v>63</v>
      </c>
      <c r="B70" s="23"/>
      <c r="C70" s="23">
        <f>SUM(C71)</f>
        <v>0</v>
      </c>
      <c r="D70" s="23"/>
      <c r="E70" s="42"/>
      <c r="F70" s="41"/>
      <c r="G70" s="34">
        <f>SUM(G71:G73)</f>
        <v>0</v>
      </c>
      <c r="H70" s="34">
        <f>SUM(H71:H73)</f>
        <v>0</v>
      </c>
      <c r="I70" s="25"/>
      <c r="J70" s="33"/>
      <c r="K70" s="33"/>
      <c r="L70" s="25"/>
      <c r="M70" s="25"/>
      <c r="N70" s="33"/>
      <c r="O70" s="33"/>
      <c r="P70" s="33"/>
      <c r="Q70" s="34">
        <f t="shared" si="11"/>
        <v>0</v>
      </c>
    </row>
    <row r="71" spans="1:17" ht="14.25" customHeight="1" x14ac:dyDescent="0.25">
      <c r="A71" s="28" t="s">
        <v>64</v>
      </c>
      <c r="B71" s="30"/>
      <c r="C71" s="30"/>
      <c r="D71" s="30"/>
      <c r="E71" s="39"/>
      <c r="F71" s="41"/>
      <c r="G71" s="33"/>
      <c r="H71" s="33"/>
      <c r="I71" s="25"/>
      <c r="J71" s="33"/>
      <c r="K71" s="33"/>
      <c r="L71" s="25"/>
      <c r="M71" s="25"/>
      <c r="N71" s="33"/>
      <c r="O71" s="33"/>
      <c r="P71" s="33"/>
      <c r="Q71" s="34">
        <f t="shared" si="11"/>
        <v>0</v>
      </c>
    </row>
    <row r="72" spans="1:17" ht="18" x14ac:dyDescent="0.25">
      <c r="A72" s="28" t="s">
        <v>65</v>
      </c>
      <c r="B72" s="30"/>
      <c r="C72" s="30"/>
      <c r="D72" s="30"/>
      <c r="E72" s="39"/>
      <c r="F72" s="41"/>
      <c r="G72" s="25"/>
      <c r="H72" s="25"/>
      <c r="I72" s="25"/>
      <c r="J72" s="33"/>
      <c r="K72" s="33"/>
      <c r="L72" s="25"/>
      <c r="M72" s="25"/>
      <c r="N72" s="33"/>
      <c r="O72" s="33"/>
      <c r="P72" s="33"/>
      <c r="Q72" s="34">
        <f t="shared" si="11"/>
        <v>0</v>
      </c>
    </row>
    <row r="73" spans="1:17" ht="18" x14ac:dyDescent="0.25">
      <c r="A73" s="28" t="s">
        <v>66</v>
      </c>
      <c r="B73" s="30"/>
      <c r="C73" s="30"/>
      <c r="D73" s="30"/>
      <c r="E73" s="39"/>
      <c r="F73" s="41"/>
      <c r="G73" s="25"/>
      <c r="H73" s="25"/>
      <c r="I73" s="25"/>
      <c r="J73" s="33"/>
      <c r="K73" s="33"/>
      <c r="L73" s="25"/>
      <c r="M73" s="25"/>
      <c r="N73" s="33"/>
      <c r="O73" s="33"/>
      <c r="P73" s="33"/>
      <c r="Q73" s="34">
        <f t="shared" si="11"/>
        <v>0</v>
      </c>
    </row>
    <row r="74" spans="1:17" x14ac:dyDescent="0.25">
      <c r="A74" s="43" t="s">
        <v>35</v>
      </c>
      <c r="B74" s="44">
        <f>SUM(B11+B17+B27+B52+B62)</f>
        <v>2402383038</v>
      </c>
      <c r="C74" s="44">
        <f>SUM(C11+C17+C27+C52+C62+C70)</f>
        <v>-249939900</v>
      </c>
      <c r="D74" s="44">
        <f t="shared" ref="D74:O74" si="13">SUM(D11+D17+D27+D52+D62+D70)</f>
        <v>2152443138</v>
      </c>
      <c r="E74" s="44">
        <f t="shared" si="13"/>
        <v>85856866.230000004</v>
      </c>
      <c r="F74" s="44">
        <f t="shared" si="13"/>
        <v>163718668.84</v>
      </c>
      <c r="G74" s="44">
        <f t="shared" si="13"/>
        <v>148827014.34</v>
      </c>
      <c r="H74" s="44">
        <f t="shared" si="13"/>
        <v>185069445.34999999</v>
      </c>
      <c r="I74" s="44">
        <f t="shared" si="13"/>
        <v>130153768.91000001</v>
      </c>
      <c r="J74" s="44">
        <f t="shared" si="13"/>
        <v>0</v>
      </c>
      <c r="K74" s="44">
        <f t="shared" si="13"/>
        <v>0</v>
      </c>
      <c r="L74" s="44">
        <f t="shared" si="13"/>
        <v>0</v>
      </c>
      <c r="M74" s="44">
        <f t="shared" si="13"/>
        <v>0</v>
      </c>
      <c r="N74" s="44">
        <f t="shared" si="13"/>
        <v>0</v>
      </c>
      <c r="O74" s="44">
        <f t="shared" si="13"/>
        <v>0</v>
      </c>
      <c r="P74" s="44">
        <f>SUM(P11+P17+P27+P52+P62+P70)</f>
        <v>0</v>
      </c>
      <c r="Q74" s="45">
        <f>SUM(E74+F74+G74+H74+I74+J74+K74+L74+M74+N74+O74+P74)</f>
        <v>713625763.66999996</v>
      </c>
    </row>
    <row r="75" spans="1:17" ht="10.5" customHeight="1" x14ac:dyDescent="0.25">
      <c r="A75" s="46"/>
      <c r="B75" s="47"/>
      <c r="C75" s="47"/>
      <c r="D75" s="47"/>
      <c r="E75" s="39"/>
      <c r="F75" s="41"/>
      <c r="G75" s="25"/>
      <c r="H75" s="25"/>
      <c r="I75" s="25"/>
      <c r="J75" s="33"/>
      <c r="K75" s="33"/>
      <c r="L75" s="25"/>
      <c r="M75" s="25"/>
      <c r="N75" s="33"/>
      <c r="O75" s="33"/>
      <c r="P75" s="33"/>
      <c r="Q75" s="34">
        <f t="shared" ref="Q75:Q86" si="14">SUM(E75+F75+G75+H75+I75+J75+K75+L75+M75)</f>
        <v>0</v>
      </c>
    </row>
    <row r="76" spans="1:17" x14ac:dyDescent="0.25">
      <c r="A76" s="22" t="s">
        <v>67</v>
      </c>
      <c r="B76" s="23"/>
      <c r="C76" s="23"/>
      <c r="D76" s="23"/>
      <c r="E76" s="42"/>
      <c r="F76" s="48"/>
      <c r="G76" s="42"/>
      <c r="H76" s="42"/>
      <c r="I76" s="42"/>
      <c r="J76" s="26"/>
      <c r="K76" s="26"/>
      <c r="L76" s="42"/>
      <c r="M76" s="42"/>
      <c r="N76" s="26"/>
      <c r="O76" s="26"/>
      <c r="P76" s="26"/>
      <c r="Q76" s="34">
        <f t="shared" si="14"/>
        <v>0</v>
      </c>
    </row>
    <row r="77" spans="1:17" ht="18" x14ac:dyDescent="0.25">
      <c r="A77" s="22" t="s">
        <v>68</v>
      </c>
      <c r="B77" s="23"/>
      <c r="C77" s="23"/>
      <c r="D77" s="23"/>
      <c r="E77" s="42"/>
      <c r="F77" s="41"/>
      <c r="G77" s="25"/>
      <c r="H77" s="25"/>
      <c r="I77" s="25"/>
      <c r="J77" s="33"/>
      <c r="K77" s="33"/>
      <c r="L77" s="25"/>
      <c r="M77" s="25"/>
      <c r="N77" s="33"/>
      <c r="O77" s="33"/>
      <c r="P77" s="33"/>
      <c r="Q77" s="34">
        <f t="shared" si="14"/>
        <v>0</v>
      </c>
    </row>
    <row r="78" spans="1:17" ht="18" x14ac:dyDescent="0.25">
      <c r="A78" s="28" t="s">
        <v>69</v>
      </c>
      <c r="B78" s="30"/>
      <c r="C78" s="30"/>
      <c r="D78" s="30"/>
      <c r="E78" s="39"/>
      <c r="F78" s="41"/>
      <c r="G78" s="25"/>
      <c r="H78" s="25"/>
      <c r="I78" s="25"/>
      <c r="J78" s="33"/>
      <c r="K78" s="33"/>
      <c r="L78" s="25"/>
      <c r="M78" s="25"/>
      <c r="N78" s="33"/>
      <c r="O78" s="33"/>
      <c r="P78" s="33"/>
      <c r="Q78" s="34">
        <f t="shared" si="14"/>
        <v>0</v>
      </c>
    </row>
    <row r="79" spans="1:17" ht="18" x14ac:dyDescent="0.25">
      <c r="A79" s="28" t="s">
        <v>70</v>
      </c>
      <c r="B79" s="30"/>
      <c r="C79" s="30"/>
      <c r="D79" s="30"/>
      <c r="E79" s="39"/>
      <c r="F79" s="41"/>
      <c r="G79" s="25"/>
      <c r="H79" s="25"/>
      <c r="I79" s="25"/>
      <c r="J79" s="33"/>
      <c r="K79" s="33"/>
      <c r="L79" s="25"/>
      <c r="M79" s="25"/>
      <c r="N79" s="33"/>
      <c r="O79" s="33"/>
      <c r="P79" s="33"/>
      <c r="Q79" s="34">
        <f t="shared" si="14"/>
        <v>0</v>
      </c>
    </row>
    <row r="80" spans="1:17" x14ac:dyDescent="0.25">
      <c r="A80" s="22" t="s">
        <v>71</v>
      </c>
      <c r="B80" s="23"/>
      <c r="C80" s="23"/>
      <c r="D80" s="23"/>
      <c r="E80" s="42"/>
      <c r="F80" s="41"/>
      <c r="G80" s="25"/>
      <c r="H80" s="25"/>
      <c r="I80" s="25"/>
      <c r="J80" s="33"/>
      <c r="K80" s="33"/>
      <c r="L80" s="25"/>
      <c r="M80" s="25"/>
      <c r="N80" s="33"/>
      <c r="O80" s="33"/>
      <c r="P80" s="33"/>
      <c r="Q80" s="34">
        <f t="shared" si="14"/>
        <v>0</v>
      </c>
    </row>
    <row r="81" spans="1:18" ht="11.25" customHeight="1" x14ac:dyDescent="0.25">
      <c r="A81" s="28" t="s">
        <v>72</v>
      </c>
      <c r="B81" s="30"/>
      <c r="C81" s="30"/>
      <c r="D81" s="30"/>
      <c r="E81" s="39"/>
      <c r="F81" s="49"/>
      <c r="G81" s="33"/>
      <c r="H81" s="33"/>
      <c r="I81" s="25"/>
      <c r="J81" s="33"/>
      <c r="K81" s="33"/>
      <c r="L81" s="25"/>
      <c r="M81" s="25"/>
      <c r="N81" s="33"/>
      <c r="O81" s="33"/>
      <c r="P81" s="33"/>
      <c r="Q81" s="34">
        <f t="shared" si="14"/>
        <v>0</v>
      </c>
    </row>
    <row r="82" spans="1:18" ht="12" customHeight="1" x14ac:dyDescent="0.25">
      <c r="A82" s="28" t="s">
        <v>73</v>
      </c>
      <c r="B82" s="30"/>
      <c r="C82" s="30"/>
      <c r="D82" s="30"/>
      <c r="E82" s="39"/>
      <c r="F82" s="41"/>
      <c r="G82" s="25"/>
      <c r="H82" s="25"/>
      <c r="I82" s="25"/>
      <c r="J82" s="33"/>
      <c r="K82" s="33"/>
      <c r="L82" s="25"/>
      <c r="M82" s="25"/>
      <c r="N82" s="33"/>
      <c r="O82" s="33"/>
      <c r="P82" s="33"/>
      <c r="Q82" s="34">
        <f t="shared" si="14"/>
        <v>0</v>
      </c>
    </row>
    <row r="83" spans="1:18" ht="18" x14ac:dyDescent="0.25">
      <c r="A83" s="22" t="s">
        <v>74</v>
      </c>
      <c r="B83" s="23"/>
      <c r="C83" s="23"/>
      <c r="D83" s="23"/>
      <c r="E83" s="42"/>
      <c r="F83" s="41"/>
      <c r="G83" s="25"/>
      <c r="H83" s="25"/>
      <c r="I83" s="25"/>
      <c r="J83" s="33"/>
      <c r="K83" s="33"/>
      <c r="L83" s="25"/>
      <c r="M83" s="25"/>
      <c r="N83" s="33"/>
      <c r="O83" s="33"/>
      <c r="P83" s="33"/>
      <c r="Q83" s="34">
        <f t="shared" si="14"/>
        <v>0</v>
      </c>
    </row>
    <row r="84" spans="1:18" ht="18" x14ac:dyDescent="0.25">
      <c r="A84" s="28" t="s">
        <v>75</v>
      </c>
      <c r="B84" s="30"/>
      <c r="C84" s="30"/>
      <c r="D84" s="30"/>
      <c r="E84" s="39"/>
      <c r="F84" s="41"/>
      <c r="G84" s="25"/>
      <c r="H84" s="25"/>
      <c r="I84" s="25"/>
      <c r="J84" s="33"/>
      <c r="K84" s="33"/>
      <c r="L84" s="25"/>
      <c r="M84" s="25"/>
      <c r="N84" s="33"/>
      <c r="O84" s="33"/>
      <c r="P84" s="33"/>
      <c r="Q84" s="34">
        <f t="shared" si="14"/>
        <v>0</v>
      </c>
    </row>
    <row r="85" spans="1:18" x14ac:dyDescent="0.25">
      <c r="A85" s="43" t="s">
        <v>76</v>
      </c>
      <c r="B85" s="44"/>
      <c r="C85" s="44"/>
      <c r="D85" s="51"/>
      <c r="E85" s="54">
        <f t="shared" ref="E85:H85" si="15">SUM(E75:E84)</f>
        <v>0</v>
      </c>
      <c r="F85" s="55">
        <f t="shared" si="15"/>
        <v>0</v>
      </c>
      <c r="G85" s="54">
        <f t="shared" si="15"/>
        <v>0</v>
      </c>
      <c r="H85" s="54">
        <f t="shared" si="15"/>
        <v>0</v>
      </c>
      <c r="I85" s="56"/>
      <c r="J85" s="52"/>
      <c r="K85" s="52"/>
      <c r="L85" s="56"/>
      <c r="M85" s="56"/>
      <c r="N85" s="52"/>
      <c r="O85" s="52"/>
      <c r="P85" s="52"/>
      <c r="Q85" s="57">
        <f t="shared" si="14"/>
        <v>0</v>
      </c>
    </row>
    <row r="86" spans="1:18" ht="8.25" customHeight="1" x14ac:dyDescent="0.25">
      <c r="A86" s="25"/>
      <c r="B86" s="33"/>
      <c r="C86" s="33"/>
      <c r="D86" s="33"/>
      <c r="E86" s="25"/>
      <c r="F86" s="41"/>
      <c r="G86" s="25"/>
      <c r="H86" s="25"/>
      <c r="I86" s="25"/>
      <c r="J86" s="33"/>
      <c r="K86" s="33"/>
      <c r="L86" s="25"/>
      <c r="M86" s="25"/>
      <c r="N86" s="33"/>
      <c r="O86" s="33"/>
      <c r="P86" s="33"/>
      <c r="Q86" s="34">
        <f t="shared" si="14"/>
        <v>0</v>
      </c>
    </row>
    <row r="87" spans="1:18" ht="18" x14ac:dyDescent="0.25">
      <c r="A87" s="50" t="s">
        <v>77</v>
      </c>
      <c r="B87" s="51">
        <f>SUM(B74+B81)</f>
        <v>2402383038</v>
      </c>
      <c r="C87" s="51">
        <f>SUM(C74+C81)</f>
        <v>-249939900</v>
      </c>
      <c r="D87" s="51">
        <f t="shared" ref="D87:P87" si="16">SUM(D74+D81)</f>
        <v>2152443138</v>
      </c>
      <c r="E87" s="51">
        <f t="shared" si="16"/>
        <v>85856866.230000004</v>
      </c>
      <c r="F87" s="51">
        <f t="shared" si="16"/>
        <v>163718668.84</v>
      </c>
      <c r="G87" s="51">
        <f t="shared" si="16"/>
        <v>148827014.34</v>
      </c>
      <c r="H87" s="51">
        <f t="shared" si="16"/>
        <v>185069445.34999999</v>
      </c>
      <c r="I87" s="51">
        <f t="shared" si="16"/>
        <v>130153768.91000001</v>
      </c>
      <c r="J87" s="51">
        <f t="shared" si="16"/>
        <v>0</v>
      </c>
      <c r="K87" s="51">
        <f t="shared" si="16"/>
        <v>0</v>
      </c>
      <c r="L87" s="51">
        <f t="shared" si="16"/>
        <v>0</v>
      </c>
      <c r="M87" s="51">
        <f t="shared" si="16"/>
        <v>0</v>
      </c>
      <c r="N87" s="51">
        <f t="shared" si="16"/>
        <v>0</v>
      </c>
      <c r="O87" s="51">
        <f t="shared" si="16"/>
        <v>0</v>
      </c>
      <c r="P87" s="51">
        <f t="shared" si="16"/>
        <v>0</v>
      </c>
      <c r="Q87" s="45">
        <f>SUM(E87+F87+G87+H87+I87+J87+K87+L87+M87+N87+O87+P87)</f>
        <v>713625763.66999996</v>
      </c>
      <c r="R87" s="4"/>
    </row>
    <row r="88" spans="1:18" x14ac:dyDescent="0.25">
      <c r="A88" s="25" t="s">
        <v>93</v>
      </c>
      <c r="B88" s="25"/>
      <c r="C88" s="33"/>
      <c r="D88" s="33"/>
      <c r="E88" s="25"/>
      <c r="F88" s="41"/>
      <c r="G88" s="25"/>
      <c r="H88" s="25"/>
      <c r="I88" s="25"/>
      <c r="J88" s="33"/>
      <c r="K88" s="33"/>
      <c r="L88" s="25"/>
      <c r="M88" s="25"/>
      <c r="N88" s="33"/>
      <c r="O88" s="33"/>
      <c r="P88" s="33"/>
      <c r="Q88" s="25"/>
    </row>
    <row r="89" spans="1:18" x14ac:dyDescent="0.25">
      <c r="A89" s="6" t="s">
        <v>106</v>
      </c>
      <c r="B89" s="6"/>
      <c r="C89" s="9"/>
      <c r="D89" s="9"/>
      <c r="E89" s="8"/>
      <c r="F89" s="7"/>
      <c r="H89" s="7"/>
      <c r="I89" s="7"/>
      <c r="J89" s="11"/>
      <c r="K89" s="11"/>
      <c r="L89" s="5"/>
      <c r="M89" s="1"/>
      <c r="N89" s="11"/>
      <c r="O89" s="11"/>
      <c r="P89" s="11"/>
    </row>
    <row r="90" spans="1:18" x14ac:dyDescent="0.25">
      <c r="A90" s="6" t="s">
        <v>107</v>
      </c>
      <c r="B90" s="6"/>
      <c r="C90" s="9"/>
      <c r="D90" s="9"/>
      <c r="E90" s="7"/>
      <c r="F90" s="7"/>
      <c r="H90" s="7"/>
      <c r="I90" s="7"/>
      <c r="J90" s="11"/>
      <c r="K90" s="11"/>
      <c r="L90" s="5"/>
      <c r="M90" s="1"/>
      <c r="N90" s="11"/>
      <c r="O90" s="11"/>
      <c r="P90" s="11"/>
    </row>
    <row r="91" spans="1:18" x14ac:dyDescent="0.25">
      <c r="A91" s="9" t="s">
        <v>91</v>
      </c>
      <c r="B91" s="9"/>
      <c r="E91" s="9" t="s">
        <v>92</v>
      </c>
      <c r="G91" s="12"/>
    </row>
    <row r="92" spans="1:18" x14ac:dyDescent="0.25">
      <c r="A92" s="9" t="s">
        <v>95</v>
      </c>
      <c r="B92" s="9"/>
      <c r="E92" s="9" t="s">
        <v>96</v>
      </c>
      <c r="G92" s="12"/>
    </row>
    <row r="93" spans="1:18" x14ac:dyDescent="0.25">
      <c r="A93" s="6" t="s">
        <v>94</v>
      </c>
      <c r="B93" s="6"/>
      <c r="E93" s="6" t="s">
        <v>97</v>
      </c>
      <c r="G93" s="12"/>
    </row>
    <row r="94" spans="1:18" ht="15" hidden="1" customHeight="1" x14ac:dyDescent="0.25">
      <c r="G94" s="2"/>
    </row>
    <row r="95" spans="1:18" ht="15" customHeight="1" x14ac:dyDescent="0.25">
      <c r="G95" s="2"/>
      <c r="H95" s="63"/>
      <c r="I95" s="63"/>
      <c r="J95" s="13"/>
      <c r="K95" s="13"/>
      <c r="L95" s="63"/>
      <c r="M95" s="63"/>
      <c r="N95" s="13"/>
      <c r="O95" s="13"/>
      <c r="P95" s="13"/>
      <c r="Q95" s="64"/>
    </row>
    <row r="96" spans="1:18" x14ac:dyDescent="0.25">
      <c r="A96" s="6" t="s">
        <v>98</v>
      </c>
      <c r="B96" s="6"/>
      <c r="E96" s="53"/>
      <c r="F96" s="53"/>
      <c r="G96" s="5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4:17" x14ac:dyDescent="0.25">
      <c r="D97" s="13"/>
      <c r="F97" s="10"/>
      <c r="H97" s="63"/>
      <c r="I97" s="63"/>
      <c r="J97" s="13"/>
      <c r="K97" s="13"/>
      <c r="L97" s="63"/>
      <c r="M97" s="63"/>
      <c r="N97" s="13"/>
      <c r="O97" s="13"/>
      <c r="P97" s="13"/>
      <c r="Q97" s="64"/>
    </row>
  </sheetData>
  <mergeCells count="6">
    <mergeCell ref="A8:G8"/>
    <mergeCell ref="A1:Q1"/>
    <mergeCell ref="A2:Q2"/>
    <mergeCell ref="A3:Q3"/>
    <mergeCell ref="A5:Q5"/>
    <mergeCell ref="A7:Q7"/>
  </mergeCells>
  <pageMargins left="3.9370078740157501E-2" right="7.8740157480315001E-2" top="0.31496062992126" bottom="0.196850393700787" header="0.196850393700787" footer="0.1574803149606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Maria Filomena Cruz</cp:lastModifiedBy>
  <cp:lastPrinted>2023-05-04T15:48:57Z</cp:lastPrinted>
  <dcterms:created xsi:type="dcterms:W3CDTF">2018-04-17T18:57:16Z</dcterms:created>
  <dcterms:modified xsi:type="dcterms:W3CDTF">2023-06-06T13:45:34Z</dcterms:modified>
</cp:coreProperties>
</file>