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.vasquez\Desktop\"/>
    </mc:Choice>
  </mc:AlternateContent>
  <xr:revisionPtr revIDLastSave="0" documentId="13_ncr:1_{512CA618-A871-4CC5-8E41-F5BC9999FC08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COLECTORA OMSA MARZO 2023" sheetId="1" r:id="rId1"/>
    <sheet name=" NUEVA COLECTORA MARZO 2023" sheetId="2" r:id="rId2"/>
    <sheet name="Hoja1" sheetId="9" r:id="rId3"/>
    <sheet name="Hoja2" sheetId="10" r:id="rId4"/>
  </sheets>
  <definedNames>
    <definedName name="_xlnm.Print_Titles" localSheetId="0">'COLECTORA OMSA MARZO 2023'!$2:$11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18" i="10" l="1"/>
  <c r="G311" i="10"/>
  <c r="G304" i="10"/>
  <c r="G295" i="10"/>
  <c r="G288" i="10"/>
  <c r="G281" i="10"/>
  <c r="G276" i="10"/>
  <c r="G269" i="10"/>
  <c r="G262" i="10"/>
  <c r="G255" i="10"/>
  <c r="F318" i="10"/>
  <c r="F311" i="10"/>
  <c r="F304" i="10"/>
  <c r="F295" i="10"/>
  <c r="F288" i="10"/>
  <c r="F281" i="10"/>
  <c r="F276" i="10"/>
  <c r="F269" i="10"/>
  <c r="F262" i="10"/>
  <c r="F255" i="10"/>
  <c r="E245" i="10"/>
  <c r="Q24" i="9"/>
  <c r="P23" i="9"/>
  <c r="S23" i="9"/>
  <c r="P22" i="9"/>
  <c r="Q22" i="9"/>
  <c r="Q25" i="9"/>
  <c r="J22" i="9"/>
  <c r="N22" i="9" s="1"/>
  <c r="D14" i="9"/>
  <c r="M27" i="9"/>
  <c r="J31" i="9"/>
  <c r="J30" i="9"/>
  <c r="M18" i="9"/>
  <c r="L18" i="9"/>
  <c r="H17" i="9"/>
  <c r="H18" i="9" s="1"/>
  <c r="F12" i="9"/>
  <c r="E15" i="9"/>
  <c r="E19" i="9" s="1"/>
  <c r="G16" i="2"/>
  <c r="G17" i="2"/>
  <c r="G18" i="2"/>
  <c r="G19" i="2"/>
  <c r="G20" i="2"/>
  <c r="G21" i="2" s="1"/>
  <c r="G22" i="2" s="1"/>
  <c r="G23" i="2" s="1"/>
  <c r="G24" i="2" s="1"/>
  <c r="G25" i="2" s="1"/>
  <c r="G26" i="2" s="1"/>
  <c r="G27" i="2" s="1"/>
  <c r="G28" i="2" s="1"/>
  <c r="G29" i="2" s="1"/>
  <c r="G30" i="2" s="1"/>
  <c r="G31" i="2" s="1"/>
  <c r="G32" i="2" s="1"/>
  <c r="G33" i="2" s="1"/>
  <c r="G34" i="2" s="1"/>
  <c r="G35" i="2" s="1"/>
  <c r="G36" i="2" s="1"/>
  <c r="G37" i="2" s="1"/>
  <c r="G38" i="2" s="1"/>
  <c r="G39" i="2" s="1"/>
  <c r="G40" i="2" s="1"/>
  <c r="G41" i="2" s="1"/>
  <c r="G42" i="2" s="1"/>
  <c r="G43" i="2" s="1"/>
  <c r="G44" i="2" s="1"/>
  <c r="G15" i="2"/>
  <c r="G14" i="2"/>
  <c r="F86" i="1"/>
  <c r="J24" i="9" l="1"/>
  <c r="J26" i="9" s="1"/>
  <c r="J28" i="9" s="1"/>
  <c r="J32" i="9" s="1"/>
  <c r="Q23" i="9"/>
  <c r="Q26" i="9" s="1"/>
  <c r="D15" i="9"/>
  <c r="F15" i="9" s="1"/>
  <c r="P26" i="9"/>
  <c r="R26" i="9" s="1"/>
  <c r="G13" i="1"/>
  <c r="G14" i="1" s="1"/>
  <c r="G15" i="1" s="1"/>
  <c r="G16" i="1" s="1"/>
  <c r="G17" i="1" s="1"/>
  <c r="G18" i="1" s="1"/>
  <c r="G19" i="1" s="1"/>
  <c r="G20" i="1" s="1"/>
  <c r="G21" i="1" s="1"/>
  <c r="G22" i="1" s="1"/>
  <c r="G23" i="1" s="1"/>
  <c r="G24" i="1" s="1"/>
  <c r="G25" i="1" s="1"/>
  <c r="G26" i="1" s="1"/>
  <c r="G27" i="1" s="1"/>
  <c r="G28" i="1" s="1"/>
  <c r="G29" i="1" s="1"/>
  <c r="G30" i="1" s="1"/>
  <c r="G31" i="1" s="1"/>
  <c r="G32" i="1" s="1"/>
  <c r="G33" i="1" s="1"/>
  <c r="G34" i="1" s="1"/>
  <c r="G35" i="1" s="1"/>
  <c r="G36" i="1" s="1"/>
  <c r="G37" i="1" s="1"/>
  <c r="G38" i="1" s="1"/>
  <c r="G39" i="1" s="1"/>
  <c r="G40" i="1" s="1"/>
  <c r="G41" i="1" s="1"/>
  <c r="G42" i="1" s="1"/>
  <c r="G43" i="1" s="1"/>
  <c r="G44" i="1" s="1"/>
  <c r="G45" i="1" s="1"/>
  <c r="G46" i="1" s="1"/>
  <c r="G47" i="1" s="1"/>
  <c r="G48" i="1" s="1"/>
  <c r="G49" i="1" s="1"/>
  <c r="G50" i="1" s="1"/>
  <c r="G51" i="1" s="1"/>
  <c r="G52" i="1" s="1"/>
  <c r="G53" i="1" s="1"/>
  <c r="G54" i="1" s="1"/>
  <c r="G55" i="1" s="1"/>
  <c r="G56" i="1" s="1"/>
  <c r="G57" i="1" s="1"/>
  <c r="G58" i="1" s="1"/>
  <c r="G59" i="1" s="1"/>
  <c r="G60" i="1" s="1"/>
  <c r="G61" i="1" s="1"/>
  <c r="G62" i="1" s="1"/>
  <c r="G63" i="1" s="1"/>
  <c r="G64" i="1" s="1"/>
  <c r="G65" i="1" s="1"/>
  <c r="G66" i="1" s="1"/>
  <c r="G67" i="1" s="1"/>
  <c r="G68" i="1" s="1"/>
  <c r="G69" i="1" s="1"/>
  <c r="G70" i="1" s="1"/>
  <c r="G71" i="1" s="1"/>
  <c r="G72" i="1" s="1"/>
  <c r="G73" i="1" s="1"/>
  <c r="G74" i="1" s="1"/>
  <c r="G75" i="1" s="1"/>
  <c r="G76" i="1" s="1"/>
  <c r="G77" i="1" s="1"/>
  <c r="G78" i="1" s="1"/>
  <c r="G79" i="1" s="1"/>
  <c r="G80" i="1" s="1"/>
  <c r="G81" i="1" s="1"/>
  <c r="G82" i="1" s="1"/>
  <c r="G83" i="1" s="1"/>
  <c r="G84" i="1" s="1"/>
  <c r="G85" i="1" s="1"/>
  <c r="D18" i="9" l="1"/>
  <c r="F45" i="2"/>
  <c r="E45" i="2" l="1"/>
  <c r="E86" i="1" l="1"/>
</calcChain>
</file>

<file path=xl/sharedStrings.xml><?xml version="1.0" encoding="utf-8"?>
<sst xmlns="http://schemas.openxmlformats.org/spreadsheetml/2006/main" count="516" uniqueCount="95">
  <si>
    <t>FECHA</t>
  </si>
  <si>
    <t>DP/CK/ED/TR</t>
  </si>
  <si>
    <t>DESCRIPCION</t>
  </si>
  <si>
    <t>DEBITO</t>
  </si>
  <si>
    <t>CREDITO</t>
  </si>
  <si>
    <t>BALANCE</t>
  </si>
  <si>
    <t>BALANCE INICIAL</t>
  </si>
  <si>
    <t>Cuenta Bancaria No 010 - 252250 - 2</t>
  </si>
  <si>
    <t xml:space="preserve">  Oficina Metropolitana de Servicios de Autobuses</t>
  </si>
  <si>
    <t xml:space="preserve">  Presidencia de la República </t>
  </si>
  <si>
    <t>Directora Financiera</t>
  </si>
  <si>
    <t>TOTAL</t>
  </si>
  <si>
    <t>Cuenta Bancaria No 960 - 222953- 5</t>
  </si>
  <si>
    <t>No. LIB</t>
  </si>
  <si>
    <t xml:space="preserve"> Licda.  Miloidis Turbi P.</t>
  </si>
  <si>
    <t>Contador 1</t>
  </si>
  <si>
    <t xml:space="preserve">Preparado Por </t>
  </si>
  <si>
    <t>Aprobado por</t>
  </si>
  <si>
    <t xml:space="preserve">                  </t>
  </si>
  <si>
    <t xml:space="preserve">              Aprobado por</t>
  </si>
  <si>
    <t xml:space="preserve">            Directora Financiera</t>
  </si>
  <si>
    <t xml:space="preserve">    Licda.  Miloidis Turbi P.</t>
  </si>
  <si>
    <t xml:space="preserve">    Preparado Por </t>
  </si>
  <si>
    <t xml:space="preserve"> Contador 1</t>
  </si>
  <si>
    <t xml:space="preserve">  Licda. Lidia Estevez</t>
  </si>
  <si>
    <t xml:space="preserve">                 Licda. Lidia Estevez</t>
  </si>
  <si>
    <t xml:space="preserve">   Revisado por</t>
  </si>
  <si>
    <t xml:space="preserve">  Contadora  General</t>
  </si>
  <si>
    <t xml:space="preserve">                              Revisado por</t>
  </si>
  <si>
    <t xml:space="preserve">                           Contadora  General</t>
  </si>
  <si>
    <t>Del 01 al 31 de Marzo  2023</t>
  </si>
  <si>
    <t>LIB-348</t>
  </si>
  <si>
    <t>Pago NCF. 157963 SEG. Persona</t>
  </si>
  <si>
    <t>LIB-351</t>
  </si>
  <si>
    <t>LIB-363</t>
  </si>
  <si>
    <t>LIB-364</t>
  </si>
  <si>
    <t>Pago NCF. 1527056 SEG. Persona</t>
  </si>
  <si>
    <t>Pago NCF. 1526726  SEG. Persona</t>
  </si>
  <si>
    <t>Pago NCF. 1500242 SEG. Persona</t>
  </si>
  <si>
    <t>LIB-366</t>
  </si>
  <si>
    <t>Pago NCF. 1502182 Aiq.Mat. Impresora</t>
  </si>
  <si>
    <t>LIB-367</t>
  </si>
  <si>
    <t>Pago NCF. 1502118 Aiq.Mat. Impresora</t>
  </si>
  <si>
    <t>LIB-377</t>
  </si>
  <si>
    <t>Pago NCF. 15000134  Conrato Ozono</t>
  </si>
  <si>
    <t>Pago NCF. 1504620  Renov.Susc.Comun.</t>
  </si>
  <si>
    <t>LIB-391</t>
  </si>
  <si>
    <t>LIB-434</t>
  </si>
  <si>
    <t>Pago Vacaciones a Persona Disvinculado</t>
  </si>
  <si>
    <t>LIB-536</t>
  </si>
  <si>
    <t>Pago Iidemnizacion a Persona Disvinculado</t>
  </si>
  <si>
    <t>LIB-538</t>
  </si>
  <si>
    <t>Pago NCF. 15008127 SEG. Persona</t>
  </si>
  <si>
    <t>LIB-502</t>
  </si>
  <si>
    <t>Pago NCF. 15000001 Reclac. Daño</t>
  </si>
  <si>
    <t>LIB-506</t>
  </si>
  <si>
    <t>Pago NCF. 1500040 Serv. Notarizacion</t>
  </si>
  <si>
    <t>LIB-507</t>
  </si>
  <si>
    <t>Pago NCF. 1500039 Serv. Varios</t>
  </si>
  <si>
    <t>LIB-508</t>
  </si>
  <si>
    <t>Pago NCF. 1500151 Serv. Notarizacion</t>
  </si>
  <si>
    <t>LIB-509</t>
  </si>
  <si>
    <t>Pago NCF. 1500042 Serv. Notarizacion</t>
  </si>
  <si>
    <t>LIB-510</t>
  </si>
  <si>
    <t>LIB-511</t>
  </si>
  <si>
    <t>Pago NCF. 1500041 Serv. Notarizacion</t>
  </si>
  <si>
    <t>Pago NCF. 1500358 Serv. Notarizacion</t>
  </si>
  <si>
    <t>LIB-548</t>
  </si>
  <si>
    <t>Pago NCF. 1500310 Serv. Capasitacion</t>
  </si>
  <si>
    <t>LIB-464</t>
  </si>
  <si>
    <t>LIB-465</t>
  </si>
  <si>
    <t>Pago NCF. 15003153 Serv. Capasitacion</t>
  </si>
  <si>
    <t>Pago NCF. 1500414 Serv. Capasitacion</t>
  </si>
  <si>
    <t>Pago NCF. 1500126 Serv. Notarizacion</t>
  </si>
  <si>
    <t>LIB-567</t>
  </si>
  <si>
    <t>LIB-581</t>
  </si>
  <si>
    <t>Pago NCF.037-2016 Serv. Sentencia</t>
  </si>
  <si>
    <t>LIB-614</t>
  </si>
  <si>
    <t>Pago NCF. 1500021 Serv. Publicidad</t>
  </si>
  <si>
    <t>LIB-615</t>
  </si>
  <si>
    <t>Pago NCF. 1500008 Serv. Publicidad</t>
  </si>
  <si>
    <t>LIB-616</t>
  </si>
  <si>
    <t>Pago NCF. 1500022 Serv. Publicidad</t>
  </si>
  <si>
    <t>LIB-618</t>
  </si>
  <si>
    <t>LIB-619</t>
  </si>
  <si>
    <t>Pago NCF. 1500158 Serv. Publicidad</t>
  </si>
  <si>
    <t>LIB-631</t>
  </si>
  <si>
    <t>Pago NCF. 1500160 Serv. Publicidad</t>
  </si>
  <si>
    <t>N/C No Deposito omsa</t>
  </si>
  <si>
    <t>Nota  Debito</t>
  </si>
  <si>
    <t>Del 01 al 31 de Marzo 2023</t>
  </si>
  <si>
    <t xml:space="preserve">                             Licda. Ruth Garcia</t>
  </si>
  <si>
    <t>DP</t>
  </si>
  <si>
    <t>ND</t>
  </si>
  <si>
    <t>RC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</si>
</sst>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3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4"/>
      <name val="Garamond"/>
      <family val="1"/>
    </font>
    <font>
      <sz val="11"/>
      <name val="Arioso"/>
    </font>
    <font>
      <i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i/>
      <sz val="12"/>
      <color theme="1"/>
      <name val="Garamond"/>
      <family val="1"/>
    </font>
    <font>
      <i/>
      <sz val="12"/>
      <color theme="1"/>
      <name val="Garamond"/>
      <family val="1"/>
    </font>
    <font>
      <sz val="12"/>
      <color theme="1"/>
      <name val="Calibri"/>
      <family val="2"/>
      <scheme val="minor"/>
    </font>
    <font>
      <b/>
      <i/>
      <sz val="12"/>
      <name val="Garamond"/>
      <family val="1"/>
    </font>
    <font>
      <i/>
      <sz val="12"/>
      <name val="Garamond"/>
      <family val="1"/>
    </font>
    <font>
      <sz val="12"/>
      <name val="Garamond"/>
      <family val="1"/>
    </font>
    <font>
      <b/>
      <sz val="12"/>
      <color theme="1"/>
      <name val="Garamond"/>
      <family val="1"/>
    </font>
    <font>
      <sz val="12"/>
      <color theme="1"/>
      <name val="Garamond"/>
      <family val="1"/>
    </font>
    <font>
      <i/>
      <sz val="11"/>
      <color theme="1"/>
      <name val="Calibri"/>
      <family val="2"/>
      <scheme val="minor"/>
    </font>
    <font>
      <sz val="11"/>
      <color rgb="FFEAEAEA"/>
      <name val="Calibri"/>
      <family val="2"/>
      <scheme val="minor"/>
    </font>
    <font>
      <b/>
      <i/>
      <sz val="13"/>
      <color theme="1"/>
      <name val="Garamond"/>
      <family val="1"/>
    </font>
    <font>
      <b/>
      <i/>
      <sz val="11"/>
      <color theme="1"/>
      <name val="Garamond"/>
      <family val="1"/>
    </font>
    <font>
      <sz val="11"/>
      <color theme="1"/>
      <name val="Garamond"/>
      <family val="1"/>
    </font>
    <font>
      <b/>
      <sz val="11"/>
      <color theme="1"/>
      <name val="Garamond"/>
      <family val="1"/>
    </font>
    <font>
      <i/>
      <sz val="11"/>
      <color theme="1"/>
      <name val="Garamond"/>
      <family val="1"/>
    </font>
    <font>
      <sz val="13"/>
      <color theme="1"/>
      <name val="Garamond"/>
      <family val="1"/>
    </font>
    <font>
      <b/>
      <i/>
      <sz val="11"/>
      <name val="Garamond"/>
      <family val="1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10">
    <xf numFmtId="0" fontId="0" fillId="0" borderId="0" xfId="0"/>
    <xf numFmtId="43" fontId="0" fillId="0" borderId="0" xfId="0" applyNumberFormat="1"/>
    <xf numFmtId="43" fontId="0" fillId="0" borderId="0" xfId="1" applyFont="1"/>
    <xf numFmtId="0" fontId="19" fillId="0" borderId="0" xfId="0" applyFont="1"/>
    <xf numFmtId="43" fontId="0" fillId="0" borderId="0" xfId="1" applyFont="1" applyFill="1"/>
    <xf numFmtId="43" fontId="19" fillId="0" borderId="0" xfId="1" applyFont="1"/>
    <xf numFmtId="43" fontId="19" fillId="0" borderId="0" xfId="1" applyFont="1" applyFill="1"/>
    <xf numFmtId="0" fontId="0" fillId="0" borderId="0" xfId="0" applyAlignment="1">
      <alignment horizontal="center"/>
    </xf>
    <xf numFmtId="0" fontId="19" fillId="0" borderId="0" xfId="0" applyFont="1" applyAlignment="1">
      <alignment horizontal="center"/>
    </xf>
    <xf numFmtId="0" fontId="24" fillId="0" borderId="0" xfId="0" applyFont="1"/>
    <xf numFmtId="0" fontId="25" fillId="0" borderId="0" xfId="0" applyFont="1" applyAlignment="1">
      <alignment horizontal="center"/>
    </xf>
    <xf numFmtId="43" fontId="25" fillId="0" borderId="0" xfId="1" applyFont="1" applyAlignment="1">
      <alignment horizontal="left"/>
    </xf>
    <xf numFmtId="43" fontId="25" fillId="0" borderId="0" xfId="1" applyFont="1" applyFill="1" applyAlignment="1">
      <alignment horizontal="left"/>
    </xf>
    <xf numFmtId="0" fontId="25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43" fontId="21" fillId="0" borderId="0" xfId="1" applyFont="1" applyFill="1" applyBorder="1"/>
    <xf numFmtId="0" fontId="24" fillId="0" borderId="0" xfId="0" applyFont="1" applyAlignment="1">
      <alignment horizontal="center"/>
    </xf>
    <xf numFmtId="43" fontId="24" fillId="0" borderId="0" xfId="1" applyFont="1"/>
    <xf numFmtId="43" fontId="26" fillId="0" borderId="0" xfId="1" applyFont="1" applyFill="1" applyBorder="1" applyAlignment="1">
      <alignment horizontal="center"/>
    </xf>
    <xf numFmtId="0" fontId="27" fillId="0" borderId="0" xfId="0" applyFont="1" applyAlignment="1">
      <alignment horizontal="center"/>
    </xf>
    <xf numFmtId="43" fontId="25" fillId="0" borderId="0" xfId="1" applyFont="1" applyBorder="1"/>
    <xf numFmtId="43" fontId="27" fillId="0" borderId="0" xfId="1" applyFont="1" applyFill="1"/>
    <xf numFmtId="0" fontId="27" fillId="0" borderId="0" xfId="0" applyFont="1"/>
    <xf numFmtId="43" fontId="29" fillId="0" borderId="0" xfId="1" applyFont="1" applyFill="1"/>
    <xf numFmtId="43" fontId="28" fillId="0" borderId="0" xfId="1" applyFont="1" applyFill="1"/>
    <xf numFmtId="43" fontId="24" fillId="0" borderId="0" xfId="1" applyFont="1" applyFill="1"/>
    <xf numFmtId="43" fontId="24" fillId="0" borderId="0" xfId="0" applyNumberFormat="1" applyFont="1"/>
    <xf numFmtId="14" fontId="0" fillId="0" borderId="0" xfId="0" applyNumberFormat="1"/>
    <xf numFmtId="43" fontId="31" fillId="0" borderId="0" xfId="1" applyFont="1" applyFill="1"/>
    <xf numFmtId="0" fontId="22" fillId="33" borderId="14" xfId="0" applyFont="1" applyFill="1" applyBorder="1" applyAlignment="1">
      <alignment horizontal="center"/>
    </xf>
    <xf numFmtId="0" fontId="22" fillId="33" borderId="15" xfId="0" applyFont="1" applyFill="1" applyBorder="1" applyAlignment="1">
      <alignment horizontal="center"/>
    </xf>
    <xf numFmtId="0" fontId="23" fillId="33" borderId="15" xfId="0" applyFont="1" applyFill="1" applyBorder="1" applyAlignment="1">
      <alignment horizontal="center"/>
    </xf>
    <xf numFmtId="43" fontId="23" fillId="33" borderId="15" xfId="1" applyFont="1" applyFill="1" applyBorder="1"/>
    <xf numFmtId="43" fontId="24" fillId="33" borderId="15" xfId="1" applyFont="1" applyFill="1" applyBorder="1"/>
    <xf numFmtId="43" fontId="33" fillId="33" borderId="16" xfId="1" applyFont="1" applyFill="1" applyBorder="1" applyAlignment="1">
      <alignment horizontal="center"/>
    </xf>
    <xf numFmtId="0" fontId="22" fillId="33" borderId="17" xfId="0" applyFont="1" applyFill="1" applyBorder="1" applyAlignment="1">
      <alignment horizontal="center"/>
    </xf>
    <xf numFmtId="43" fontId="22" fillId="33" borderId="17" xfId="1" applyFont="1" applyFill="1" applyBorder="1" applyAlignment="1">
      <alignment horizontal="center"/>
    </xf>
    <xf numFmtId="43" fontId="22" fillId="33" borderId="15" xfId="1" applyFont="1" applyFill="1" applyBorder="1" applyAlignment="1">
      <alignment horizontal="center"/>
    </xf>
    <xf numFmtId="0" fontId="29" fillId="0" borderId="19" xfId="0" applyFont="1" applyBorder="1" applyAlignment="1">
      <alignment horizontal="center"/>
    </xf>
    <xf numFmtId="0" fontId="28" fillId="0" borderId="26" xfId="0" applyFont="1" applyBorder="1" applyAlignment="1">
      <alignment horizontal="center"/>
    </xf>
    <xf numFmtId="43" fontId="29" fillId="0" borderId="19" xfId="1" applyFont="1" applyFill="1" applyBorder="1"/>
    <xf numFmtId="43" fontId="28" fillId="0" borderId="26" xfId="1" applyFont="1" applyFill="1" applyBorder="1"/>
    <xf numFmtId="0" fontId="29" fillId="0" borderId="18" xfId="0" applyFont="1" applyBorder="1" applyAlignment="1">
      <alignment horizontal="center"/>
    </xf>
    <xf numFmtId="0" fontId="29" fillId="0" borderId="25" xfId="0" applyFont="1" applyBorder="1" applyAlignment="1">
      <alignment horizontal="center"/>
    </xf>
    <xf numFmtId="43" fontId="34" fillId="0" borderId="18" xfId="1" applyFont="1" applyBorder="1"/>
    <xf numFmtId="43" fontId="35" fillId="0" borderId="25" xfId="1" applyFont="1" applyBorder="1"/>
    <xf numFmtId="0" fontId="34" fillId="0" borderId="18" xfId="0" applyFont="1" applyBorder="1" applyAlignment="1">
      <alignment horizontal="center"/>
    </xf>
    <xf numFmtId="14" fontId="37" fillId="33" borderId="11" xfId="0" applyNumberFormat="1" applyFont="1" applyFill="1" applyBorder="1" applyAlignment="1">
      <alignment horizontal="center" vertical="center"/>
    </xf>
    <xf numFmtId="0" fontId="32" fillId="33" borderId="12" xfId="0" applyFont="1" applyFill="1" applyBorder="1" applyAlignment="1">
      <alignment horizontal="center" vertical="center"/>
    </xf>
    <xf numFmtId="43" fontId="32" fillId="33" borderId="12" xfId="1" applyFont="1" applyFill="1" applyBorder="1" applyAlignment="1">
      <alignment vertical="center"/>
    </xf>
    <xf numFmtId="43" fontId="32" fillId="33" borderId="13" xfId="1" applyFont="1" applyFill="1" applyBorder="1" applyAlignment="1">
      <alignment vertical="center"/>
    </xf>
    <xf numFmtId="14" fontId="34" fillId="0" borderId="23" xfId="0" applyNumberFormat="1" applyFont="1" applyBorder="1" applyAlignment="1">
      <alignment horizontal="center"/>
    </xf>
    <xf numFmtId="14" fontId="34" fillId="0" borderId="24" xfId="0" applyNumberFormat="1" applyFont="1" applyBorder="1" applyAlignment="1">
      <alignment horizontal="center"/>
    </xf>
    <xf numFmtId="43" fontId="28" fillId="0" borderId="19" xfId="1" applyFont="1" applyFill="1" applyBorder="1"/>
    <xf numFmtId="43" fontId="29" fillId="0" borderId="18" xfId="1" applyFont="1" applyFill="1" applyBorder="1"/>
    <xf numFmtId="43" fontId="34" fillId="0" borderId="18" xfId="1" applyFont="1" applyFill="1" applyBorder="1"/>
    <xf numFmtId="43" fontId="34" fillId="0" borderId="25" xfId="1" applyFont="1" applyFill="1" applyBorder="1"/>
    <xf numFmtId="0" fontId="38" fillId="0" borderId="0" xfId="0" applyFont="1" applyAlignment="1">
      <alignment horizontal="center"/>
    </xf>
    <xf numFmtId="0" fontId="30" fillId="0" borderId="0" xfId="0" applyFont="1" applyAlignment="1">
      <alignment horizontal="center"/>
    </xf>
    <xf numFmtId="43" fontId="21" fillId="0" borderId="0" xfId="1" applyFont="1" applyFill="1" applyBorder="1" applyAlignment="1">
      <alignment horizontal="center"/>
    </xf>
    <xf numFmtId="43" fontId="0" fillId="0" borderId="0" xfId="1" applyFont="1" applyAlignment="1">
      <alignment horizontal="center"/>
    </xf>
    <xf numFmtId="43" fontId="34" fillId="0" borderId="27" xfId="1" applyFont="1" applyFill="1" applyBorder="1"/>
    <xf numFmtId="43" fontId="27" fillId="0" borderId="0" xfId="0" applyNumberFormat="1" applyFont="1"/>
    <xf numFmtId="43" fontId="29" fillId="0" borderId="0" xfId="1" applyFont="1" applyFill="1" applyBorder="1"/>
    <xf numFmtId="43" fontId="16" fillId="0" borderId="0" xfId="1" applyFont="1" applyFill="1"/>
    <xf numFmtId="43" fontId="21" fillId="0" borderId="0" xfId="0" applyNumberFormat="1" applyFont="1" applyAlignment="1">
      <alignment horizontal="center"/>
    </xf>
    <xf numFmtId="43" fontId="0" fillId="0" borderId="0" xfId="0" applyNumberFormat="1" applyAlignment="1">
      <alignment horizontal="center"/>
    </xf>
    <xf numFmtId="43" fontId="35" fillId="0" borderId="25" xfId="1" applyFont="1" applyFill="1" applyBorder="1"/>
    <xf numFmtId="43" fontId="29" fillId="0" borderId="10" xfId="1" applyFont="1" applyFill="1" applyBorder="1"/>
    <xf numFmtId="0" fontId="33" fillId="33" borderId="20" xfId="0" applyFont="1" applyFill="1" applyBorder="1" applyAlignment="1">
      <alignment horizontal="center"/>
    </xf>
    <xf numFmtId="0" fontId="23" fillId="33" borderId="21" xfId="0" applyFont="1" applyFill="1" applyBorder="1" applyAlignment="1">
      <alignment horizontal="center"/>
    </xf>
    <xf numFmtId="0" fontId="22" fillId="33" borderId="21" xfId="0" applyFont="1" applyFill="1" applyBorder="1" applyAlignment="1">
      <alignment horizontal="center"/>
    </xf>
    <xf numFmtId="43" fontId="23" fillId="33" borderId="21" xfId="1" applyFont="1" applyFill="1" applyBorder="1"/>
    <xf numFmtId="43" fontId="24" fillId="33" borderId="21" xfId="1" applyFont="1" applyFill="1" applyBorder="1"/>
    <xf numFmtId="43" fontId="22" fillId="33" borderId="22" xfId="1" applyFont="1" applyFill="1" applyBorder="1" applyAlignment="1">
      <alignment horizontal="center"/>
    </xf>
    <xf numFmtId="0" fontId="33" fillId="33" borderId="10" xfId="0" applyFont="1" applyFill="1" applyBorder="1" applyAlignment="1">
      <alignment horizontal="center"/>
    </xf>
    <xf numFmtId="0" fontId="22" fillId="33" borderId="10" xfId="0" applyFont="1" applyFill="1" applyBorder="1" applyAlignment="1">
      <alignment horizontal="center"/>
    </xf>
    <xf numFmtId="43" fontId="22" fillId="33" borderId="10" xfId="1" applyFont="1" applyFill="1" applyBorder="1" applyAlignment="1">
      <alignment horizontal="center"/>
    </xf>
    <xf numFmtId="14" fontId="34" fillId="0" borderId="10" xfId="0" applyNumberFormat="1" applyFont="1" applyBorder="1" applyAlignment="1">
      <alignment horizontal="center"/>
    </xf>
    <xf numFmtId="0" fontId="29" fillId="0" borderId="10" xfId="0" applyFont="1" applyBorder="1" applyAlignment="1">
      <alignment horizontal="center"/>
    </xf>
    <xf numFmtId="0" fontId="28" fillId="0" borderId="10" xfId="0" applyFont="1" applyBorder="1" applyAlignment="1">
      <alignment horizontal="center"/>
    </xf>
    <xf numFmtId="43" fontId="28" fillId="0" borderId="10" xfId="1" applyFont="1" applyFill="1" applyBorder="1"/>
    <xf numFmtId="0" fontId="34" fillId="0" borderId="10" xfId="0" applyFont="1" applyBorder="1" applyAlignment="1">
      <alignment horizontal="center"/>
    </xf>
    <xf numFmtId="43" fontId="34" fillId="0" borderId="10" xfId="1" applyFont="1" applyBorder="1"/>
    <xf numFmtId="43" fontId="29" fillId="0" borderId="10" xfId="0" applyNumberFormat="1" applyFont="1" applyBorder="1" applyAlignment="1">
      <alignment horizontal="center"/>
    </xf>
    <xf numFmtId="0" fontId="36" fillId="34" borderId="28" xfId="0" applyFont="1" applyFill="1" applyBorder="1" applyAlignment="1">
      <alignment horizontal="center"/>
    </xf>
    <xf numFmtId="0" fontId="22" fillId="34" borderId="29" xfId="0" applyFont="1" applyFill="1" applyBorder="1" applyAlignment="1">
      <alignment horizontal="center"/>
    </xf>
    <xf numFmtId="0" fontId="32" fillId="34" borderId="29" xfId="0" applyFont="1" applyFill="1" applyBorder="1" applyAlignment="1">
      <alignment horizontal="center"/>
    </xf>
    <xf numFmtId="43" fontId="32" fillId="34" borderId="29" xfId="1" applyFont="1" applyFill="1" applyBorder="1" applyAlignment="1">
      <alignment vertical="center"/>
    </xf>
    <xf numFmtId="43" fontId="22" fillId="34" borderId="30" xfId="1" applyFont="1" applyFill="1" applyBorder="1"/>
    <xf numFmtId="0" fontId="29" fillId="0" borderId="10" xfId="0" applyFont="1" applyBorder="1" applyAlignment="1">
      <alignment horizontal="left"/>
    </xf>
    <xf numFmtId="0" fontId="29" fillId="0" borderId="10" xfId="0" applyFont="1" applyBorder="1"/>
    <xf numFmtId="0" fontId="34" fillId="0" borderId="10" xfId="0" applyFont="1" applyBorder="1" applyAlignment="1">
      <alignment horizontal="left"/>
    </xf>
    <xf numFmtId="0" fontId="18" fillId="0" borderId="0" xfId="0" applyFont="1" applyAlignment="1">
      <alignment horizontal="center"/>
    </xf>
    <xf numFmtId="0" fontId="32" fillId="33" borderId="14" xfId="0" applyFont="1" applyFill="1" applyBorder="1" applyAlignment="1">
      <alignment horizontal="center"/>
    </xf>
    <xf numFmtId="0" fontId="32" fillId="33" borderId="15" xfId="0" applyFont="1" applyFill="1" applyBorder="1" applyAlignment="1">
      <alignment horizontal="center"/>
    </xf>
    <xf numFmtId="0" fontId="32" fillId="33" borderId="16" xfId="0" applyFont="1" applyFill="1" applyBorder="1" applyAlignment="1">
      <alignment horizontal="center"/>
    </xf>
    <xf numFmtId="0" fontId="25" fillId="0" borderId="0" xfId="0" applyFont="1" applyAlignment="1">
      <alignment horizontal="center"/>
    </xf>
    <xf numFmtId="14" fontId="22" fillId="0" borderId="0" xfId="0" applyNumberFormat="1" applyFont="1" applyAlignment="1">
      <alignment horizontal="center"/>
    </xf>
    <xf numFmtId="0" fontId="22" fillId="0" borderId="0" xfId="0" applyFont="1" applyAlignment="1">
      <alignment horizontal="center"/>
    </xf>
    <xf numFmtId="43" fontId="22" fillId="0" borderId="0" xfId="1" applyFont="1" applyFill="1" applyAlignment="1">
      <alignment horizontal="center"/>
    </xf>
    <xf numFmtId="43" fontId="25" fillId="0" borderId="0" xfId="1" applyFont="1" applyAlignment="1">
      <alignment horizontal="center"/>
    </xf>
    <xf numFmtId="43" fontId="22" fillId="0" borderId="0" xfId="1" applyFont="1" applyAlignment="1">
      <alignment horizontal="center"/>
    </xf>
    <xf numFmtId="0" fontId="32" fillId="33" borderId="20" xfId="0" applyFont="1" applyFill="1" applyBorder="1" applyAlignment="1">
      <alignment horizontal="center" vertical="center"/>
    </xf>
    <xf numFmtId="0" fontId="32" fillId="33" borderId="21" xfId="0" applyFont="1" applyFill="1" applyBorder="1" applyAlignment="1">
      <alignment horizontal="center" vertical="center"/>
    </xf>
    <xf numFmtId="0" fontId="32" fillId="33" borderId="22" xfId="0" applyFont="1" applyFill="1" applyBorder="1" applyAlignment="1">
      <alignment horizontal="center" vertical="center"/>
    </xf>
    <xf numFmtId="14" fontId="35" fillId="0" borderId="10" xfId="0" applyNumberFormat="1" applyFont="1" applyBorder="1" applyAlignment="1">
      <alignment horizontal="center"/>
    </xf>
    <xf numFmtId="9" fontId="0" fillId="0" borderId="0" xfId="0" applyNumberFormat="1"/>
    <xf numFmtId="4" fontId="0" fillId="0" borderId="0" xfId="0" applyNumberFormat="1"/>
  </cellXfs>
  <cellStyles count="43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1" builtinId="3"/>
    <cellStyle name="Neutral" xfId="9" builtinId="28" customBuiltin="1"/>
    <cellStyle name="Normal" xfId="0" builtinId="0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9" defaultPivotStyle="PivotStyleLight16"/>
  <colors>
    <mruColors>
      <color rgb="FFEAEA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3200396</xdr:colOff>
      <xdr:row>0</xdr:row>
      <xdr:rowOff>0</xdr:rowOff>
    </xdr:from>
    <xdr:to>
      <xdr:col>4</xdr:col>
      <xdr:colOff>200017</xdr:colOff>
      <xdr:row>0</xdr:row>
      <xdr:rowOff>2667</xdr:rowOff>
    </xdr:to>
    <xdr:pic>
      <xdr:nvPicPr>
        <xdr:cNvPr id="2" name="Picture 3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3409946" y="0"/>
          <a:ext cx="219071" cy="2667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3200396</xdr:colOff>
      <xdr:row>0</xdr:row>
      <xdr:rowOff>0</xdr:rowOff>
    </xdr:from>
    <xdr:to>
      <xdr:col>4</xdr:col>
      <xdr:colOff>200017</xdr:colOff>
      <xdr:row>0</xdr:row>
      <xdr:rowOff>2667</xdr:rowOff>
    </xdr:to>
    <xdr:pic>
      <xdr:nvPicPr>
        <xdr:cNvPr id="3" name="Picture 3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3409946" y="0"/>
          <a:ext cx="219071" cy="2667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3200396</xdr:colOff>
      <xdr:row>0</xdr:row>
      <xdr:rowOff>0</xdr:rowOff>
    </xdr:from>
    <xdr:to>
      <xdr:col>4</xdr:col>
      <xdr:colOff>200017</xdr:colOff>
      <xdr:row>0</xdr:row>
      <xdr:rowOff>2667</xdr:rowOff>
    </xdr:to>
    <xdr:pic>
      <xdr:nvPicPr>
        <xdr:cNvPr id="4" name="Picture 3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3409946" y="0"/>
          <a:ext cx="219071" cy="2667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3200396</xdr:colOff>
      <xdr:row>0</xdr:row>
      <xdr:rowOff>0</xdr:rowOff>
    </xdr:from>
    <xdr:to>
      <xdr:col>4</xdr:col>
      <xdr:colOff>200017</xdr:colOff>
      <xdr:row>0</xdr:row>
      <xdr:rowOff>2667</xdr:rowOff>
    </xdr:to>
    <xdr:pic>
      <xdr:nvPicPr>
        <xdr:cNvPr id="5" name="Picture 32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3409946" y="0"/>
          <a:ext cx="21907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0</xdr:row>
      <xdr:rowOff>0</xdr:rowOff>
    </xdr:from>
    <xdr:to>
      <xdr:col>3</xdr:col>
      <xdr:colOff>200017</xdr:colOff>
      <xdr:row>0</xdr:row>
      <xdr:rowOff>2667</xdr:rowOff>
    </xdr:to>
    <xdr:pic>
      <xdr:nvPicPr>
        <xdr:cNvPr id="8" name="Picture 32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3409946" y="0"/>
          <a:ext cx="21907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0</xdr:row>
      <xdr:rowOff>0</xdr:rowOff>
    </xdr:from>
    <xdr:to>
      <xdr:col>3</xdr:col>
      <xdr:colOff>200017</xdr:colOff>
      <xdr:row>0</xdr:row>
      <xdr:rowOff>2667</xdr:rowOff>
    </xdr:to>
    <xdr:pic>
      <xdr:nvPicPr>
        <xdr:cNvPr id="9" name="Picture 32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3409946" y="0"/>
          <a:ext cx="21907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0</xdr:row>
      <xdr:rowOff>0</xdr:rowOff>
    </xdr:from>
    <xdr:to>
      <xdr:col>3</xdr:col>
      <xdr:colOff>200017</xdr:colOff>
      <xdr:row>0</xdr:row>
      <xdr:rowOff>2667</xdr:rowOff>
    </xdr:to>
    <xdr:pic>
      <xdr:nvPicPr>
        <xdr:cNvPr id="10" name="Picture 32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3409946" y="0"/>
          <a:ext cx="21907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0</xdr:row>
      <xdr:rowOff>0</xdr:rowOff>
    </xdr:from>
    <xdr:to>
      <xdr:col>3</xdr:col>
      <xdr:colOff>200017</xdr:colOff>
      <xdr:row>0</xdr:row>
      <xdr:rowOff>2667</xdr:rowOff>
    </xdr:to>
    <xdr:pic>
      <xdr:nvPicPr>
        <xdr:cNvPr id="11" name="Picture 32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3409946" y="0"/>
          <a:ext cx="219071" cy="2667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1238245</xdr:colOff>
      <xdr:row>0</xdr:row>
      <xdr:rowOff>38100</xdr:rowOff>
    </xdr:from>
    <xdr:to>
      <xdr:col>6</xdr:col>
      <xdr:colOff>294893</xdr:colOff>
      <xdr:row>0</xdr:row>
      <xdr:rowOff>39243</xdr:rowOff>
    </xdr:to>
    <xdr:pic>
      <xdr:nvPicPr>
        <xdr:cNvPr id="13" name="Picture 3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4591045" y="38100"/>
          <a:ext cx="1171579" cy="6191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2095491</xdr:colOff>
      <xdr:row>0</xdr:row>
      <xdr:rowOff>171451</xdr:rowOff>
    </xdr:from>
    <xdr:to>
      <xdr:col>4</xdr:col>
      <xdr:colOff>323848</xdr:colOff>
      <xdr:row>3</xdr:row>
      <xdr:rowOff>180975</xdr:rowOff>
    </xdr:to>
    <xdr:pic>
      <xdr:nvPicPr>
        <xdr:cNvPr id="14" name="Picture 32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3790941" y="171451"/>
          <a:ext cx="838207" cy="581024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0</xdr:row>
      <xdr:rowOff>0</xdr:rowOff>
    </xdr:from>
    <xdr:to>
      <xdr:col>3</xdr:col>
      <xdr:colOff>200017</xdr:colOff>
      <xdr:row>0</xdr:row>
      <xdr:rowOff>2667</xdr:rowOff>
    </xdr:to>
    <xdr:pic>
      <xdr:nvPicPr>
        <xdr:cNvPr id="15" name="Picture 32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65734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0</xdr:row>
      <xdr:rowOff>0</xdr:rowOff>
    </xdr:from>
    <xdr:to>
      <xdr:col>3</xdr:col>
      <xdr:colOff>200017</xdr:colOff>
      <xdr:row>0</xdr:row>
      <xdr:rowOff>2667</xdr:rowOff>
    </xdr:to>
    <xdr:pic>
      <xdr:nvPicPr>
        <xdr:cNvPr id="16" name="Picture 32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65734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0</xdr:row>
      <xdr:rowOff>0</xdr:rowOff>
    </xdr:from>
    <xdr:to>
      <xdr:col>3</xdr:col>
      <xdr:colOff>200017</xdr:colOff>
      <xdr:row>0</xdr:row>
      <xdr:rowOff>2667</xdr:rowOff>
    </xdr:to>
    <xdr:pic>
      <xdr:nvPicPr>
        <xdr:cNvPr id="17" name="Picture 32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65734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0</xdr:row>
      <xdr:rowOff>0</xdr:rowOff>
    </xdr:from>
    <xdr:to>
      <xdr:col>3</xdr:col>
      <xdr:colOff>200017</xdr:colOff>
      <xdr:row>0</xdr:row>
      <xdr:rowOff>2667</xdr:rowOff>
    </xdr:to>
    <xdr:pic>
      <xdr:nvPicPr>
        <xdr:cNvPr id="18" name="Picture 32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65734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3200396</xdr:colOff>
      <xdr:row>1</xdr:row>
      <xdr:rowOff>0</xdr:rowOff>
    </xdr:from>
    <xdr:to>
      <xdr:col>2</xdr:col>
      <xdr:colOff>200017</xdr:colOff>
      <xdr:row>1</xdr:row>
      <xdr:rowOff>2667</xdr:rowOff>
    </xdr:to>
    <xdr:pic>
      <xdr:nvPicPr>
        <xdr:cNvPr id="19" name="Picture 32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790571" y="238125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3200396</xdr:colOff>
      <xdr:row>1</xdr:row>
      <xdr:rowOff>0</xdr:rowOff>
    </xdr:from>
    <xdr:to>
      <xdr:col>2</xdr:col>
      <xdr:colOff>200017</xdr:colOff>
      <xdr:row>1</xdr:row>
      <xdr:rowOff>2667</xdr:rowOff>
    </xdr:to>
    <xdr:pic>
      <xdr:nvPicPr>
        <xdr:cNvPr id="20" name="Picture 32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790571" y="238125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3200396</xdr:colOff>
      <xdr:row>1</xdr:row>
      <xdr:rowOff>0</xdr:rowOff>
    </xdr:from>
    <xdr:to>
      <xdr:col>2</xdr:col>
      <xdr:colOff>200017</xdr:colOff>
      <xdr:row>1</xdr:row>
      <xdr:rowOff>2667</xdr:rowOff>
    </xdr:to>
    <xdr:pic>
      <xdr:nvPicPr>
        <xdr:cNvPr id="21" name="Picture 32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790571" y="238125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3200396</xdr:colOff>
      <xdr:row>1</xdr:row>
      <xdr:rowOff>0</xdr:rowOff>
    </xdr:from>
    <xdr:to>
      <xdr:col>2</xdr:col>
      <xdr:colOff>200017</xdr:colOff>
      <xdr:row>1</xdr:row>
      <xdr:rowOff>2667</xdr:rowOff>
    </xdr:to>
    <xdr:pic>
      <xdr:nvPicPr>
        <xdr:cNvPr id="22" name="Picture 32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790571" y="238125"/>
          <a:ext cx="200021" cy="2667"/>
        </a:xfrm>
        <a:prstGeom prst="rect">
          <a:avLst/>
        </a:prstGeom>
        <a:noFill/>
      </xdr:spPr>
    </xdr:pic>
    <xdr:clientData/>
  </xdr:twoCellAnchor>
  <xdr:twoCellAnchor>
    <xdr:from>
      <xdr:col>1</xdr:col>
      <xdr:colOff>561974</xdr:colOff>
      <xdr:row>3</xdr:row>
      <xdr:rowOff>66674</xdr:rowOff>
    </xdr:from>
    <xdr:to>
      <xdr:col>3</xdr:col>
      <xdr:colOff>361950</xdr:colOff>
      <xdr:row>6</xdr:row>
      <xdr:rowOff>66675</xdr:rowOff>
    </xdr:to>
    <xdr:pic>
      <xdr:nvPicPr>
        <xdr:cNvPr id="23" name="Picture 35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71524" y="638174"/>
          <a:ext cx="1285876" cy="6667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3200396</xdr:colOff>
      <xdr:row>1</xdr:row>
      <xdr:rowOff>0</xdr:rowOff>
    </xdr:from>
    <xdr:to>
      <xdr:col>2</xdr:col>
      <xdr:colOff>200017</xdr:colOff>
      <xdr:row>1</xdr:row>
      <xdr:rowOff>2667</xdr:rowOff>
    </xdr:to>
    <xdr:pic>
      <xdr:nvPicPr>
        <xdr:cNvPr id="2" name="Picture 3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2981321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3200396</xdr:colOff>
      <xdr:row>1</xdr:row>
      <xdr:rowOff>0</xdr:rowOff>
    </xdr:from>
    <xdr:to>
      <xdr:col>2</xdr:col>
      <xdr:colOff>200017</xdr:colOff>
      <xdr:row>1</xdr:row>
      <xdr:rowOff>2667</xdr:rowOff>
    </xdr:to>
    <xdr:pic>
      <xdr:nvPicPr>
        <xdr:cNvPr id="3" name="Picture 3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2981321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3200396</xdr:colOff>
      <xdr:row>1</xdr:row>
      <xdr:rowOff>0</xdr:rowOff>
    </xdr:from>
    <xdr:to>
      <xdr:col>2</xdr:col>
      <xdr:colOff>200017</xdr:colOff>
      <xdr:row>1</xdr:row>
      <xdr:rowOff>2667</xdr:rowOff>
    </xdr:to>
    <xdr:pic>
      <xdr:nvPicPr>
        <xdr:cNvPr id="4" name="Picture 3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2981321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3200396</xdr:colOff>
      <xdr:row>1</xdr:row>
      <xdr:rowOff>0</xdr:rowOff>
    </xdr:from>
    <xdr:to>
      <xdr:col>2</xdr:col>
      <xdr:colOff>200017</xdr:colOff>
      <xdr:row>1</xdr:row>
      <xdr:rowOff>2667</xdr:rowOff>
    </xdr:to>
    <xdr:pic>
      <xdr:nvPicPr>
        <xdr:cNvPr id="5" name="Picture 32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2981321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3200396</xdr:colOff>
      <xdr:row>1</xdr:row>
      <xdr:rowOff>0</xdr:rowOff>
    </xdr:from>
    <xdr:to>
      <xdr:col>1</xdr:col>
      <xdr:colOff>200017</xdr:colOff>
      <xdr:row>1</xdr:row>
      <xdr:rowOff>2667</xdr:rowOff>
    </xdr:to>
    <xdr:pic>
      <xdr:nvPicPr>
        <xdr:cNvPr id="6" name="Picture 32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590671" y="19050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3200396</xdr:colOff>
      <xdr:row>1</xdr:row>
      <xdr:rowOff>0</xdr:rowOff>
    </xdr:from>
    <xdr:to>
      <xdr:col>1</xdr:col>
      <xdr:colOff>200017</xdr:colOff>
      <xdr:row>1</xdr:row>
      <xdr:rowOff>2667</xdr:rowOff>
    </xdr:to>
    <xdr:pic>
      <xdr:nvPicPr>
        <xdr:cNvPr id="7" name="Picture 32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590671" y="19050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3200396</xdr:colOff>
      <xdr:row>1</xdr:row>
      <xdr:rowOff>0</xdr:rowOff>
    </xdr:from>
    <xdr:to>
      <xdr:col>1</xdr:col>
      <xdr:colOff>200017</xdr:colOff>
      <xdr:row>1</xdr:row>
      <xdr:rowOff>2667</xdr:rowOff>
    </xdr:to>
    <xdr:pic>
      <xdr:nvPicPr>
        <xdr:cNvPr id="8" name="Picture 32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590671" y="19050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3200396</xdr:colOff>
      <xdr:row>1</xdr:row>
      <xdr:rowOff>0</xdr:rowOff>
    </xdr:from>
    <xdr:to>
      <xdr:col>1</xdr:col>
      <xdr:colOff>200017</xdr:colOff>
      <xdr:row>1</xdr:row>
      <xdr:rowOff>2667</xdr:rowOff>
    </xdr:to>
    <xdr:pic>
      <xdr:nvPicPr>
        <xdr:cNvPr id="9" name="Picture 32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590671" y="19050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3200396</xdr:colOff>
      <xdr:row>1</xdr:row>
      <xdr:rowOff>0</xdr:rowOff>
    </xdr:from>
    <xdr:to>
      <xdr:col>4</xdr:col>
      <xdr:colOff>200017</xdr:colOff>
      <xdr:row>1</xdr:row>
      <xdr:rowOff>2667</xdr:rowOff>
    </xdr:to>
    <xdr:pic>
      <xdr:nvPicPr>
        <xdr:cNvPr id="12" name="Picture 32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422909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3200396</xdr:colOff>
      <xdr:row>1</xdr:row>
      <xdr:rowOff>0</xdr:rowOff>
    </xdr:from>
    <xdr:to>
      <xdr:col>4</xdr:col>
      <xdr:colOff>200017</xdr:colOff>
      <xdr:row>1</xdr:row>
      <xdr:rowOff>2667</xdr:rowOff>
    </xdr:to>
    <xdr:pic>
      <xdr:nvPicPr>
        <xdr:cNvPr id="13" name="Picture 3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422909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3200396</xdr:colOff>
      <xdr:row>1</xdr:row>
      <xdr:rowOff>0</xdr:rowOff>
    </xdr:from>
    <xdr:to>
      <xdr:col>4</xdr:col>
      <xdr:colOff>200017</xdr:colOff>
      <xdr:row>1</xdr:row>
      <xdr:rowOff>2667</xdr:rowOff>
    </xdr:to>
    <xdr:pic>
      <xdr:nvPicPr>
        <xdr:cNvPr id="14" name="Picture 32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422909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3200396</xdr:colOff>
      <xdr:row>1</xdr:row>
      <xdr:rowOff>0</xdr:rowOff>
    </xdr:from>
    <xdr:to>
      <xdr:col>4</xdr:col>
      <xdr:colOff>200017</xdr:colOff>
      <xdr:row>1</xdr:row>
      <xdr:rowOff>2667</xdr:rowOff>
    </xdr:to>
    <xdr:pic>
      <xdr:nvPicPr>
        <xdr:cNvPr id="15" name="Picture 32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422909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1</xdr:row>
      <xdr:rowOff>0</xdr:rowOff>
    </xdr:from>
    <xdr:to>
      <xdr:col>3</xdr:col>
      <xdr:colOff>200017</xdr:colOff>
      <xdr:row>1</xdr:row>
      <xdr:rowOff>2667</xdr:rowOff>
    </xdr:to>
    <xdr:pic>
      <xdr:nvPicPr>
        <xdr:cNvPr id="16" name="Picture 32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88594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1</xdr:row>
      <xdr:rowOff>0</xdr:rowOff>
    </xdr:from>
    <xdr:to>
      <xdr:col>3</xdr:col>
      <xdr:colOff>200017</xdr:colOff>
      <xdr:row>1</xdr:row>
      <xdr:rowOff>2667</xdr:rowOff>
    </xdr:to>
    <xdr:pic>
      <xdr:nvPicPr>
        <xdr:cNvPr id="17" name="Picture 32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88594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1</xdr:row>
      <xdr:rowOff>0</xdr:rowOff>
    </xdr:from>
    <xdr:to>
      <xdr:col>3</xdr:col>
      <xdr:colOff>200017</xdr:colOff>
      <xdr:row>1</xdr:row>
      <xdr:rowOff>2667</xdr:rowOff>
    </xdr:to>
    <xdr:pic>
      <xdr:nvPicPr>
        <xdr:cNvPr id="18" name="Picture 32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88594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1</xdr:row>
      <xdr:rowOff>0</xdr:rowOff>
    </xdr:from>
    <xdr:to>
      <xdr:col>3</xdr:col>
      <xdr:colOff>200017</xdr:colOff>
      <xdr:row>1</xdr:row>
      <xdr:rowOff>2667</xdr:rowOff>
    </xdr:to>
    <xdr:pic>
      <xdr:nvPicPr>
        <xdr:cNvPr id="19" name="Picture 32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88594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1238245</xdr:colOff>
      <xdr:row>1</xdr:row>
      <xdr:rowOff>0</xdr:rowOff>
    </xdr:from>
    <xdr:to>
      <xdr:col>6</xdr:col>
      <xdr:colOff>152780</xdr:colOff>
      <xdr:row>1</xdr:row>
      <xdr:rowOff>1143</xdr:rowOff>
    </xdr:to>
    <xdr:pic>
      <xdr:nvPicPr>
        <xdr:cNvPr id="20" name="Picture 32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5467345" y="38100"/>
          <a:ext cx="1457710" cy="1143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1304922</xdr:colOff>
      <xdr:row>1</xdr:row>
      <xdr:rowOff>39081</xdr:rowOff>
    </xdr:from>
    <xdr:to>
      <xdr:col>4</xdr:col>
      <xdr:colOff>504822</xdr:colOff>
      <xdr:row>5</xdr:row>
      <xdr:rowOff>47625</xdr:rowOff>
    </xdr:to>
    <xdr:pic>
      <xdr:nvPicPr>
        <xdr:cNvPr id="21" name="Picture 32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3533772" y="229581"/>
          <a:ext cx="885825" cy="770544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1</xdr:row>
      <xdr:rowOff>0</xdr:rowOff>
    </xdr:from>
    <xdr:to>
      <xdr:col>3</xdr:col>
      <xdr:colOff>200017</xdr:colOff>
      <xdr:row>1</xdr:row>
      <xdr:rowOff>2667</xdr:rowOff>
    </xdr:to>
    <xdr:pic>
      <xdr:nvPicPr>
        <xdr:cNvPr id="22" name="Picture 32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88594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1</xdr:row>
      <xdr:rowOff>0</xdr:rowOff>
    </xdr:from>
    <xdr:to>
      <xdr:col>3</xdr:col>
      <xdr:colOff>200017</xdr:colOff>
      <xdr:row>1</xdr:row>
      <xdr:rowOff>2667</xdr:rowOff>
    </xdr:to>
    <xdr:pic>
      <xdr:nvPicPr>
        <xdr:cNvPr id="23" name="Picture 3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88594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1</xdr:row>
      <xdr:rowOff>0</xdr:rowOff>
    </xdr:from>
    <xdr:to>
      <xdr:col>3</xdr:col>
      <xdr:colOff>200017</xdr:colOff>
      <xdr:row>1</xdr:row>
      <xdr:rowOff>2667</xdr:rowOff>
    </xdr:to>
    <xdr:pic>
      <xdr:nvPicPr>
        <xdr:cNvPr id="24" name="Picture 32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88594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1</xdr:row>
      <xdr:rowOff>0</xdr:rowOff>
    </xdr:from>
    <xdr:to>
      <xdr:col>3</xdr:col>
      <xdr:colOff>200017</xdr:colOff>
      <xdr:row>1</xdr:row>
      <xdr:rowOff>2667</xdr:rowOff>
    </xdr:to>
    <xdr:pic>
      <xdr:nvPicPr>
        <xdr:cNvPr id="25" name="Picture 32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88594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3200396</xdr:colOff>
      <xdr:row>1</xdr:row>
      <xdr:rowOff>0</xdr:rowOff>
    </xdr:from>
    <xdr:to>
      <xdr:col>2</xdr:col>
      <xdr:colOff>200017</xdr:colOff>
      <xdr:row>1</xdr:row>
      <xdr:rowOff>2667</xdr:rowOff>
    </xdr:to>
    <xdr:pic>
      <xdr:nvPicPr>
        <xdr:cNvPr id="26" name="Picture 32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904871" y="19050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3200396</xdr:colOff>
      <xdr:row>1</xdr:row>
      <xdr:rowOff>0</xdr:rowOff>
    </xdr:from>
    <xdr:to>
      <xdr:col>2</xdr:col>
      <xdr:colOff>200017</xdr:colOff>
      <xdr:row>1</xdr:row>
      <xdr:rowOff>2667</xdr:rowOff>
    </xdr:to>
    <xdr:pic>
      <xdr:nvPicPr>
        <xdr:cNvPr id="27" name="Picture 32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904871" y="19050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3200396</xdr:colOff>
      <xdr:row>1</xdr:row>
      <xdr:rowOff>0</xdr:rowOff>
    </xdr:from>
    <xdr:to>
      <xdr:col>2</xdr:col>
      <xdr:colOff>200017</xdr:colOff>
      <xdr:row>1</xdr:row>
      <xdr:rowOff>2667</xdr:rowOff>
    </xdr:to>
    <xdr:pic>
      <xdr:nvPicPr>
        <xdr:cNvPr id="28" name="Picture 32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904871" y="19050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3200396</xdr:colOff>
      <xdr:row>1</xdr:row>
      <xdr:rowOff>0</xdr:rowOff>
    </xdr:from>
    <xdr:to>
      <xdr:col>2</xdr:col>
      <xdr:colOff>200017</xdr:colOff>
      <xdr:row>1</xdr:row>
      <xdr:rowOff>2667</xdr:rowOff>
    </xdr:to>
    <xdr:pic>
      <xdr:nvPicPr>
        <xdr:cNvPr id="29" name="Picture 32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904871" y="19050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3200396</xdr:colOff>
      <xdr:row>1</xdr:row>
      <xdr:rowOff>0</xdr:rowOff>
    </xdr:from>
    <xdr:to>
      <xdr:col>4</xdr:col>
      <xdr:colOff>200017</xdr:colOff>
      <xdr:row>1</xdr:row>
      <xdr:rowOff>2667</xdr:rowOff>
    </xdr:to>
    <xdr:pic>
      <xdr:nvPicPr>
        <xdr:cNvPr id="31" name="Picture 32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4448171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3200396</xdr:colOff>
      <xdr:row>1</xdr:row>
      <xdr:rowOff>0</xdr:rowOff>
    </xdr:from>
    <xdr:to>
      <xdr:col>4</xdr:col>
      <xdr:colOff>200017</xdr:colOff>
      <xdr:row>1</xdr:row>
      <xdr:rowOff>2667</xdr:rowOff>
    </xdr:to>
    <xdr:pic>
      <xdr:nvPicPr>
        <xdr:cNvPr id="32" name="Picture 32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4448171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3200396</xdr:colOff>
      <xdr:row>1</xdr:row>
      <xdr:rowOff>0</xdr:rowOff>
    </xdr:from>
    <xdr:to>
      <xdr:col>4</xdr:col>
      <xdr:colOff>200017</xdr:colOff>
      <xdr:row>1</xdr:row>
      <xdr:rowOff>2667</xdr:rowOff>
    </xdr:to>
    <xdr:pic>
      <xdr:nvPicPr>
        <xdr:cNvPr id="33" name="Picture 32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4448171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3200396</xdr:colOff>
      <xdr:row>1</xdr:row>
      <xdr:rowOff>0</xdr:rowOff>
    </xdr:from>
    <xdr:to>
      <xdr:col>4</xdr:col>
      <xdr:colOff>200017</xdr:colOff>
      <xdr:row>1</xdr:row>
      <xdr:rowOff>2667</xdr:rowOff>
    </xdr:to>
    <xdr:pic>
      <xdr:nvPicPr>
        <xdr:cNvPr id="34" name="Picture 32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4448171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1</xdr:row>
      <xdr:rowOff>0</xdr:rowOff>
    </xdr:from>
    <xdr:to>
      <xdr:col>3</xdr:col>
      <xdr:colOff>200017</xdr:colOff>
      <xdr:row>1</xdr:row>
      <xdr:rowOff>2667</xdr:rowOff>
    </xdr:to>
    <xdr:pic>
      <xdr:nvPicPr>
        <xdr:cNvPr id="35" name="Picture 32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88594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1</xdr:row>
      <xdr:rowOff>0</xdr:rowOff>
    </xdr:from>
    <xdr:to>
      <xdr:col>3</xdr:col>
      <xdr:colOff>200017</xdr:colOff>
      <xdr:row>1</xdr:row>
      <xdr:rowOff>2667</xdr:rowOff>
    </xdr:to>
    <xdr:pic>
      <xdr:nvPicPr>
        <xdr:cNvPr id="36" name="Picture 32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88594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1</xdr:row>
      <xdr:rowOff>0</xdr:rowOff>
    </xdr:from>
    <xdr:to>
      <xdr:col>3</xdr:col>
      <xdr:colOff>200017</xdr:colOff>
      <xdr:row>1</xdr:row>
      <xdr:rowOff>2667</xdr:rowOff>
    </xdr:to>
    <xdr:pic>
      <xdr:nvPicPr>
        <xdr:cNvPr id="37" name="Picture 32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88594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1</xdr:row>
      <xdr:rowOff>0</xdr:rowOff>
    </xdr:from>
    <xdr:to>
      <xdr:col>3</xdr:col>
      <xdr:colOff>200017</xdr:colOff>
      <xdr:row>1</xdr:row>
      <xdr:rowOff>2667</xdr:rowOff>
    </xdr:to>
    <xdr:pic>
      <xdr:nvPicPr>
        <xdr:cNvPr id="38" name="Picture 32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88594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1238245</xdr:colOff>
      <xdr:row>1</xdr:row>
      <xdr:rowOff>0</xdr:rowOff>
    </xdr:from>
    <xdr:to>
      <xdr:col>6</xdr:col>
      <xdr:colOff>162305</xdr:colOff>
      <xdr:row>1</xdr:row>
      <xdr:rowOff>1143</xdr:rowOff>
    </xdr:to>
    <xdr:pic>
      <xdr:nvPicPr>
        <xdr:cNvPr id="39" name="Picture 32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5686420" y="38100"/>
          <a:ext cx="1457710" cy="1143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1</xdr:row>
      <xdr:rowOff>0</xdr:rowOff>
    </xdr:from>
    <xdr:to>
      <xdr:col>3</xdr:col>
      <xdr:colOff>200017</xdr:colOff>
      <xdr:row>1</xdr:row>
      <xdr:rowOff>2667</xdr:rowOff>
    </xdr:to>
    <xdr:pic>
      <xdr:nvPicPr>
        <xdr:cNvPr id="41" name="Picture 32">
          <a:extLst>
            <a:ext uri="{FF2B5EF4-FFF2-40B4-BE49-F238E27FC236}">
              <a16:creationId xmlns:a16="http://schemas.microsoft.com/office/drawing/2014/main" id="{00000000-0008-0000-0100-00002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88594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1</xdr:row>
      <xdr:rowOff>0</xdr:rowOff>
    </xdr:from>
    <xdr:to>
      <xdr:col>3</xdr:col>
      <xdr:colOff>200017</xdr:colOff>
      <xdr:row>1</xdr:row>
      <xdr:rowOff>2667</xdr:rowOff>
    </xdr:to>
    <xdr:pic>
      <xdr:nvPicPr>
        <xdr:cNvPr id="42" name="Picture 32">
          <a:extLs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88594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1</xdr:row>
      <xdr:rowOff>0</xdr:rowOff>
    </xdr:from>
    <xdr:to>
      <xdr:col>3</xdr:col>
      <xdr:colOff>200017</xdr:colOff>
      <xdr:row>1</xdr:row>
      <xdr:rowOff>2667</xdr:rowOff>
    </xdr:to>
    <xdr:pic>
      <xdr:nvPicPr>
        <xdr:cNvPr id="43" name="Picture 32">
          <a:extLs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88594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1</xdr:row>
      <xdr:rowOff>0</xdr:rowOff>
    </xdr:from>
    <xdr:to>
      <xdr:col>3</xdr:col>
      <xdr:colOff>200017</xdr:colOff>
      <xdr:row>1</xdr:row>
      <xdr:rowOff>2667</xdr:rowOff>
    </xdr:to>
    <xdr:pic>
      <xdr:nvPicPr>
        <xdr:cNvPr id="44" name="Picture 32">
          <a:extLst>
            <a:ext uri="{FF2B5EF4-FFF2-40B4-BE49-F238E27FC236}">
              <a16:creationId xmlns:a16="http://schemas.microsoft.com/office/drawing/2014/main" id="{00000000-0008-0000-0100-00002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88594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3200396</xdr:colOff>
      <xdr:row>1</xdr:row>
      <xdr:rowOff>0</xdr:rowOff>
    </xdr:from>
    <xdr:to>
      <xdr:col>2</xdr:col>
      <xdr:colOff>200017</xdr:colOff>
      <xdr:row>1</xdr:row>
      <xdr:rowOff>2667</xdr:rowOff>
    </xdr:to>
    <xdr:pic>
      <xdr:nvPicPr>
        <xdr:cNvPr id="45" name="Picture 32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904871" y="19050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3200396</xdr:colOff>
      <xdr:row>1</xdr:row>
      <xdr:rowOff>0</xdr:rowOff>
    </xdr:from>
    <xdr:to>
      <xdr:col>2</xdr:col>
      <xdr:colOff>200017</xdr:colOff>
      <xdr:row>1</xdr:row>
      <xdr:rowOff>2667</xdr:rowOff>
    </xdr:to>
    <xdr:pic>
      <xdr:nvPicPr>
        <xdr:cNvPr id="46" name="Picture 32">
          <a:extLst>
            <a:ext uri="{FF2B5EF4-FFF2-40B4-BE49-F238E27FC236}">
              <a16:creationId xmlns:a16="http://schemas.microsoft.com/office/drawing/2014/main" id="{00000000-0008-0000-0100-00002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904871" y="19050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3200396</xdr:colOff>
      <xdr:row>1</xdr:row>
      <xdr:rowOff>0</xdr:rowOff>
    </xdr:from>
    <xdr:to>
      <xdr:col>2</xdr:col>
      <xdr:colOff>200017</xdr:colOff>
      <xdr:row>1</xdr:row>
      <xdr:rowOff>2667</xdr:rowOff>
    </xdr:to>
    <xdr:pic>
      <xdr:nvPicPr>
        <xdr:cNvPr id="47" name="Picture 32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904871" y="19050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3200396</xdr:colOff>
      <xdr:row>1</xdr:row>
      <xdr:rowOff>0</xdr:rowOff>
    </xdr:from>
    <xdr:to>
      <xdr:col>2</xdr:col>
      <xdr:colOff>200017</xdr:colOff>
      <xdr:row>1</xdr:row>
      <xdr:rowOff>2667</xdr:rowOff>
    </xdr:to>
    <xdr:pic>
      <xdr:nvPicPr>
        <xdr:cNvPr id="48" name="Picture 32">
          <a:extLs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904871" y="19050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3200396</xdr:colOff>
      <xdr:row>1</xdr:row>
      <xdr:rowOff>0</xdr:rowOff>
    </xdr:from>
    <xdr:to>
      <xdr:col>4</xdr:col>
      <xdr:colOff>200017</xdr:colOff>
      <xdr:row>1</xdr:row>
      <xdr:rowOff>2667</xdr:rowOff>
    </xdr:to>
    <xdr:pic>
      <xdr:nvPicPr>
        <xdr:cNvPr id="50" name="Picture 32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4714871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3200396</xdr:colOff>
      <xdr:row>1</xdr:row>
      <xdr:rowOff>0</xdr:rowOff>
    </xdr:from>
    <xdr:to>
      <xdr:col>4</xdr:col>
      <xdr:colOff>200017</xdr:colOff>
      <xdr:row>1</xdr:row>
      <xdr:rowOff>2667</xdr:rowOff>
    </xdr:to>
    <xdr:pic>
      <xdr:nvPicPr>
        <xdr:cNvPr id="51" name="Picture 32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4714871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3200396</xdr:colOff>
      <xdr:row>1</xdr:row>
      <xdr:rowOff>0</xdr:rowOff>
    </xdr:from>
    <xdr:to>
      <xdr:col>4</xdr:col>
      <xdr:colOff>200017</xdr:colOff>
      <xdr:row>1</xdr:row>
      <xdr:rowOff>2667</xdr:rowOff>
    </xdr:to>
    <xdr:pic>
      <xdr:nvPicPr>
        <xdr:cNvPr id="52" name="Picture 32">
          <a:extLs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4714871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3200396</xdr:colOff>
      <xdr:row>1</xdr:row>
      <xdr:rowOff>0</xdr:rowOff>
    </xdr:from>
    <xdr:to>
      <xdr:col>4</xdr:col>
      <xdr:colOff>200017</xdr:colOff>
      <xdr:row>1</xdr:row>
      <xdr:rowOff>2667</xdr:rowOff>
    </xdr:to>
    <xdr:pic>
      <xdr:nvPicPr>
        <xdr:cNvPr id="53" name="Picture 32">
          <a:extLst>
            <a:ext uri="{FF2B5EF4-FFF2-40B4-BE49-F238E27FC236}">
              <a16:creationId xmlns:a16="http://schemas.microsoft.com/office/drawing/2014/main" id="{00000000-0008-0000-0100-00003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4714871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1</xdr:row>
      <xdr:rowOff>0</xdr:rowOff>
    </xdr:from>
    <xdr:to>
      <xdr:col>3</xdr:col>
      <xdr:colOff>200017</xdr:colOff>
      <xdr:row>1</xdr:row>
      <xdr:rowOff>2667</xdr:rowOff>
    </xdr:to>
    <xdr:pic>
      <xdr:nvPicPr>
        <xdr:cNvPr id="54" name="Picture 32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971671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1</xdr:row>
      <xdr:rowOff>0</xdr:rowOff>
    </xdr:from>
    <xdr:to>
      <xdr:col>3</xdr:col>
      <xdr:colOff>200017</xdr:colOff>
      <xdr:row>1</xdr:row>
      <xdr:rowOff>2667</xdr:rowOff>
    </xdr:to>
    <xdr:pic>
      <xdr:nvPicPr>
        <xdr:cNvPr id="55" name="Picture 32">
          <a:extLst>
            <a:ext uri="{FF2B5EF4-FFF2-40B4-BE49-F238E27FC236}">
              <a16:creationId xmlns:a16="http://schemas.microsoft.com/office/drawing/2014/main" id="{00000000-0008-0000-0100-00003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971671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1</xdr:row>
      <xdr:rowOff>0</xdr:rowOff>
    </xdr:from>
    <xdr:to>
      <xdr:col>3</xdr:col>
      <xdr:colOff>200017</xdr:colOff>
      <xdr:row>1</xdr:row>
      <xdr:rowOff>2667</xdr:rowOff>
    </xdr:to>
    <xdr:pic>
      <xdr:nvPicPr>
        <xdr:cNvPr id="56" name="Picture 32">
          <a:extLst>
            <a:ext uri="{FF2B5EF4-FFF2-40B4-BE49-F238E27FC236}">
              <a16:creationId xmlns:a16="http://schemas.microsoft.com/office/drawing/2014/main" id="{00000000-0008-0000-0100-00003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971671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1</xdr:row>
      <xdr:rowOff>0</xdr:rowOff>
    </xdr:from>
    <xdr:to>
      <xdr:col>3</xdr:col>
      <xdr:colOff>200017</xdr:colOff>
      <xdr:row>1</xdr:row>
      <xdr:rowOff>2667</xdr:rowOff>
    </xdr:to>
    <xdr:pic>
      <xdr:nvPicPr>
        <xdr:cNvPr id="57" name="Picture 32">
          <a:extLst>
            <a:ext uri="{FF2B5EF4-FFF2-40B4-BE49-F238E27FC236}">
              <a16:creationId xmlns:a16="http://schemas.microsoft.com/office/drawing/2014/main" id="{00000000-0008-0000-0100-00003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971671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1238245</xdr:colOff>
      <xdr:row>1</xdr:row>
      <xdr:rowOff>0</xdr:rowOff>
    </xdr:from>
    <xdr:to>
      <xdr:col>5</xdr:col>
      <xdr:colOff>857630</xdr:colOff>
      <xdr:row>1</xdr:row>
      <xdr:rowOff>1143</xdr:rowOff>
    </xdr:to>
    <xdr:pic>
      <xdr:nvPicPr>
        <xdr:cNvPr id="58" name="Picture 32">
          <a:extLst>
            <a:ext uri="{FF2B5EF4-FFF2-40B4-BE49-F238E27FC236}">
              <a16:creationId xmlns:a16="http://schemas.microsoft.com/office/drawing/2014/main" id="{00000000-0008-0000-0100-00003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5953120" y="38100"/>
          <a:ext cx="1457710" cy="1143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1</xdr:row>
      <xdr:rowOff>0</xdr:rowOff>
    </xdr:from>
    <xdr:to>
      <xdr:col>3</xdr:col>
      <xdr:colOff>200017</xdr:colOff>
      <xdr:row>1</xdr:row>
      <xdr:rowOff>2667</xdr:rowOff>
    </xdr:to>
    <xdr:pic>
      <xdr:nvPicPr>
        <xdr:cNvPr id="60" name="Picture 32">
          <a:extLst>
            <a:ext uri="{FF2B5EF4-FFF2-40B4-BE49-F238E27FC236}">
              <a16:creationId xmlns:a16="http://schemas.microsoft.com/office/drawing/2014/main" id="{00000000-0008-0000-0100-00003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971671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1</xdr:row>
      <xdr:rowOff>0</xdr:rowOff>
    </xdr:from>
    <xdr:to>
      <xdr:col>3</xdr:col>
      <xdr:colOff>200017</xdr:colOff>
      <xdr:row>1</xdr:row>
      <xdr:rowOff>2667</xdr:rowOff>
    </xdr:to>
    <xdr:pic>
      <xdr:nvPicPr>
        <xdr:cNvPr id="61" name="Picture 32">
          <a:extLst>
            <a:ext uri="{FF2B5EF4-FFF2-40B4-BE49-F238E27FC236}">
              <a16:creationId xmlns:a16="http://schemas.microsoft.com/office/drawing/2014/main" id="{00000000-0008-0000-0100-00003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971671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1</xdr:row>
      <xdr:rowOff>0</xdr:rowOff>
    </xdr:from>
    <xdr:to>
      <xdr:col>3</xdr:col>
      <xdr:colOff>200017</xdr:colOff>
      <xdr:row>1</xdr:row>
      <xdr:rowOff>2667</xdr:rowOff>
    </xdr:to>
    <xdr:pic>
      <xdr:nvPicPr>
        <xdr:cNvPr id="62" name="Picture 32">
          <a:extLst>
            <a:ext uri="{FF2B5EF4-FFF2-40B4-BE49-F238E27FC236}">
              <a16:creationId xmlns:a16="http://schemas.microsoft.com/office/drawing/2014/main" id="{00000000-0008-0000-0100-00003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971671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1</xdr:row>
      <xdr:rowOff>0</xdr:rowOff>
    </xdr:from>
    <xdr:to>
      <xdr:col>3</xdr:col>
      <xdr:colOff>200017</xdr:colOff>
      <xdr:row>1</xdr:row>
      <xdr:rowOff>2667</xdr:rowOff>
    </xdr:to>
    <xdr:pic>
      <xdr:nvPicPr>
        <xdr:cNvPr id="63" name="Picture 32">
          <a:extLst>
            <a:ext uri="{FF2B5EF4-FFF2-40B4-BE49-F238E27FC236}">
              <a16:creationId xmlns:a16="http://schemas.microsoft.com/office/drawing/2014/main" id="{00000000-0008-0000-0100-00003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971671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3200396</xdr:colOff>
      <xdr:row>1</xdr:row>
      <xdr:rowOff>0</xdr:rowOff>
    </xdr:from>
    <xdr:to>
      <xdr:col>2</xdr:col>
      <xdr:colOff>200017</xdr:colOff>
      <xdr:row>1</xdr:row>
      <xdr:rowOff>2667</xdr:rowOff>
    </xdr:to>
    <xdr:pic>
      <xdr:nvPicPr>
        <xdr:cNvPr id="64" name="Picture 32">
          <a:extLst>
            <a:ext uri="{FF2B5EF4-FFF2-40B4-BE49-F238E27FC236}">
              <a16:creationId xmlns:a16="http://schemas.microsoft.com/office/drawing/2014/main" id="{00000000-0008-0000-0100-00004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990596" y="19050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3200396</xdr:colOff>
      <xdr:row>1</xdr:row>
      <xdr:rowOff>0</xdr:rowOff>
    </xdr:from>
    <xdr:to>
      <xdr:col>2</xdr:col>
      <xdr:colOff>200017</xdr:colOff>
      <xdr:row>1</xdr:row>
      <xdr:rowOff>2667</xdr:rowOff>
    </xdr:to>
    <xdr:pic>
      <xdr:nvPicPr>
        <xdr:cNvPr id="65" name="Picture 32">
          <a:extLst>
            <a:ext uri="{FF2B5EF4-FFF2-40B4-BE49-F238E27FC236}">
              <a16:creationId xmlns:a16="http://schemas.microsoft.com/office/drawing/2014/main" id="{00000000-0008-0000-0100-00004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990596" y="19050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3200396</xdr:colOff>
      <xdr:row>1</xdr:row>
      <xdr:rowOff>0</xdr:rowOff>
    </xdr:from>
    <xdr:to>
      <xdr:col>2</xdr:col>
      <xdr:colOff>200017</xdr:colOff>
      <xdr:row>1</xdr:row>
      <xdr:rowOff>2667</xdr:rowOff>
    </xdr:to>
    <xdr:pic>
      <xdr:nvPicPr>
        <xdr:cNvPr id="66" name="Picture 32">
          <a:extLst>
            <a:ext uri="{FF2B5EF4-FFF2-40B4-BE49-F238E27FC236}">
              <a16:creationId xmlns:a16="http://schemas.microsoft.com/office/drawing/2014/main" id="{00000000-0008-0000-0100-00004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990596" y="19050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3200396</xdr:colOff>
      <xdr:row>1</xdr:row>
      <xdr:rowOff>0</xdr:rowOff>
    </xdr:from>
    <xdr:to>
      <xdr:col>2</xdr:col>
      <xdr:colOff>200017</xdr:colOff>
      <xdr:row>1</xdr:row>
      <xdr:rowOff>2667</xdr:rowOff>
    </xdr:to>
    <xdr:pic>
      <xdr:nvPicPr>
        <xdr:cNvPr id="67" name="Picture 32">
          <a:extLst>
            <a:ext uri="{FF2B5EF4-FFF2-40B4-BE49-F238E27FC236}">
              <a16:creationId xmlns:a16="http://schemas.microsoft.com/office/drawing/2014/main" id="{00000000-0008-0000-0100-00004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990596" y="190500"/>
          <a:ext cx="200021" cy="2667"/>
        </a:xfrm>
        <a:prstGeom prst="rect">
          <a:avLst/>
        </a:prstGeom>
        <a:noFill/>
      </xdr:spPr>
    </xdr:pic>
    <xdr:clientData/>
  </xdr:twoCellAnchor>
  <xdr:twoCellAnchor>
    <xdr:from>
      <xdr:col>1</xdr:col>
      <xdr:colOff>390526</xdr:colOff>
      <xdr:row>1</xdr:row>
      <xdr:rowOff>19051</xdr:rowOff>
    </xdr:from>
    <xdr:to>
      <xdr:col>3</xdr:col>
      <xdr:colOff>66676</xdr:colOff>
      <xdr:row>5</xdr:row>
      <xdr:rowOff>28575</xdr:rowOff>
    </xdr:to>
    <xdr:pic>
      <xdr:nvPicPr>
        <xdr:cNvPr id="68" name="Picture 35">
          <a:extLst>
            <a:ext uri="{FF2B5EF4-FFF2-40B4-BE49-F238E27FC236}">
              <a16:creationId xmlns:a16="http://schemas.microsoft.com/office/drawing/2014/main" id="{00000000-0008-0000-0100-00004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0076" y="209551"/>
          <a:ext cx="1695450" cy="771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13"/>
  <sheetViews>
    <sheetView zoomScaleNormal="100" workbookViewId="0">
      <selection activeCell="F4" sqref="F4"/>
    </sheetView>
  </sheetViews>
  <sheetFormatPr baseColWidth="10" defaultRowHeight="15" customHeight="1"/>
  <cols>
    <col min="1" max="1" width="3.140625" customWidth="1"/>
    <col min="2" max="2" width="12.42578125" style="7" customWidth="1"/>
    <col min="3" max="3" width="9.85546875" style="7" customWidth="1"/>
    <col min="4" max="4" width="39.140625" style="7" customWidth="1"/>
    <col min="5" max="5" width="17" style="2" customWidth="1"/>
    <col min="6" max="6" width="17.42578125" style="4" customWidth="1"/>
    <col min="7" max="7" width="22.28515625" customWidth="1"/>
    <col min="8" max="8" width="15.140625" bestFit="1" customWidth="1"/>
    <col min="9" max="9" width="15.140625" style="4" bestFit="1" customWidth="1"/>
    <col min="10" max="10" width="14.140625" style="4" bestFit="1" customWidth="1"/>
    <col min="12" max="13" width="11.42578125" style="2"/>
  </cols>
  <sheetData>
    <row r="1" spans="1:13">
      <c r="C1" s="8"/>
      <c r="D1" s="8"/>
      <c r="E1" s="5"/>
      <c r="F1" s="6"/>
      <c r="G1" s="3"/>
    </row>
    <row r="2" spans="1:13">
      <c r="B2" s="8"/>
      <c r="C2" s="8"/>
      <c r="D2" s="8"/>
      <c r="E2" s="5"/>
      <c r="F2" s="6"/>
      <c r="G2" s="3"/>
    </row>
    <row r="3" spans="1:13">
      <c r="B3" s="8"/>
      <c r="C3" s="8"/>
      <c r="D3" s="8"/>
      <c r="E3" s="5"/>
      <c r="F3" s="6"/>
      <c r="G3" s="3"/>
    </row>
    <row r="4" spans="1:13">
      <c r="B4" s="8"/>
      <c r="C4" s="8"/>
      <c r="D4" s="8"/>
      <c r="E4" s="5"/>
      <c r="F4" s="6"/>
      <c r="G4" s="3"/>
    </row>
    <row r="5" spans="1:13" ht="18.75">
      <c r="B5" s="94" t="s">
        <v>9</v>
      </c>
      <c r="C5" s="94"/>
      <c r="D5" s="94"/>
      <c r="E5" s="94"/>
      <c r="F5" s="94"/>
      <c r="G5" s="94"/>
      <c r="J5" s="29"/>
    </row>
    <row r="6" spans="1:13" ht="18.75">
      <c r="B6" s="94" t="s">
        <v>8</v>
      </c>
      <c r="C6" s="94"/>
      <c r="D6" s="94"/>
      <c r="E6" s="94"/>
      <c r="F6" s="94"/>
      <c r="G6" s="94"/>
    </row>
    <row r="7" spans="1:13" ht="18.75">
      <c r="B7" s="94" t="s">
        <v>30</v>
      </c>
      <c r="C7" s="94"/>
      <c r="D7" s="94"/>
      <c r="E7" s="94"/>
      <c r="F7" s="94"/>
      <c r="G7" s="94"/>
    </row>
    <row r="8" spans="1:13" ht="16.5" thickBot="1">
      <c r="A8" s="9"/>
      <c r="B8" s="58"/>
      <c r="C8" s="10"/>
      <c r="D8" s="10"/>
      <c r="E8" s="11"/>
      <c r="F8" s="12"/>
      <c r="G8" s="13"/>
    </row>
    <row r="9" spans="1:13" ht="17.25" thickBot="1">
      <c r="A9" s="9"/>
      <c r="B9" s="95" t="s">
        <v>7</v>
      </c>
      <c r="C9" s="96"/>
      <c r="D9" s="96"/>
      <c r="E9" s="96"/>
      <c r="F9" s="96"/>
      <c r="G9" s="97"/>
    </row>
    <row r="10" spans="1:13" ht="15.75">
      <c r="A10" s="9"/>
      <c r="B10" s="70"/>
      <c r="C10" s="71"/>
      <c r="D10" s="72"/>
      <c r="E10" s="73"/>
      <c r="F10" s="74"/>
      <c r="G10" s="75" t="s">
        <v>6</v>
      </c>
    </row>
    <row r="11" spans="1:13" ht="15.75">
      <c r="A11" s="9"/>
      <c r="B11" s="76" t="s">
        <v>0</v>
      </c>
      <c r="C11" s="77" t="s">
        <v>13</v>
      </c>
      <c r="D11" s="77" t="s">
        <v>2</v>
      </c>
      <c r="E11" s="78" t="s">
        <v>3</v>
      </c>
      <c r="F11" s="78" t="s">
        <v>4</v>
      </c>
      <c r="G11" s="78" t="s">
        <v>5</v>
      </c>
    </row>
    <row r="12" spans="1:13" ht="16.5" customHeight="1">
      <c r="A12" s="9"/>
      <c r="B12" s="107">
        <v>44985</v>
      </c>
      <c r="C12" s="81"/>
      <c r="D12" s="81" t="s">
        <v>6</v>
      </c>
      <c r="E12" s="82"/>
      <c r="F12" s="82"/>
      <c r="G12" s="82">
        <v>8349988.5899999999</v>
      </c>
      <c r="J12"/>
      <c r="L12" s="4"/>
      <c r="M12" s="4"/>
    </row>
    <row r="13" spans="1:13" ht="16.5" customHeight="1">
      <c r="A13" s="9"/>
      <c r="B13" s="79">
        <v>44986</v>
      </c>
      <c r="C13" s="83"/>
      <c r="D13" s="91"/>
      <c r="E13" s="69">
        <v>577370</v>
      </c>
      <c r="F13" s="82"/>
      <c r="G13" s="69">
        <f>SUM(G12+E13-F13)</f>
        <v>8927358.5899999999</v>
      </c>
      <c r="L13" s="4"/>
      <c r="M13" s="4"/>
    </row>
    <row r="14" spans="1:13" ht="16.5" customHeight="1">
      <c r="A14" s="9"/>
      <c r="B14" s="79">
        <v>44987</v>
      </c>
      <c r="C14" s="80"/>
      <c r="D14" s="80"/>
      <c r="E14" s="69">
        <v>562490</v>
      </c>
      <c r="F14" s="69"/>
      <c r="G14" s="69">
        <f t="shared" ref="G14:G77" si="0">SUM(G13+E14-F14)</f>
        <v>9489848.5899999999</v>
      </c>
      <c r="L14" s="4"/>
      <c r="M14" s="4"/>
    </row>
    <row r="15" spans="1:13" ht="16.5" customHeight="1">
      <c r="A15" s="9"/>
      <c r="B15" s="79">
        <v>44987</v>
      </c>
      <c r="C15" s="80"/>
      <c r="D15" s="80" t="s">
        <v>88</v>
      </c>
      <c r="E15" s="69"/>
      <c r="F15" s="69">
        <v>4836</v>
      </c>
      <c r="G15" s="69">
        <f t="shared" si="0"/>
        <v>9485012.5899999999</v>
      </c>
      <c r="L15" s="4"/>
      <c r="M15" s="4"/>
    </row>
    <row r="16" spans="1:13" ht="15.75">
      <c r="A16" s="9"/>
      <c r="B16" s="79">
        <v>44988</v>
      </c>
      <c r="C16" s="80"/>
      <c r="D16" s="81"/>
      <c r="E16" s="69">
        <v>551930</v>
      </c>
      <c r="F16" s="69"/>
      <c r="G16" s="69">
        <f t="shared" si="0"/>
        <v>10036942.59</v>
      </c>
    </row>
    <row r="17" spans="1:7" ht="15.75">
      <c r="A17" s="9"/>
      <c r="B17" s="79">
        <v>44988</v>
      </c>
      <c r="C17" s="83" t="s">
        <v>31</v>
      </c>
      <c r="D17" s="91" t="s">
        <v>32</v>
      </c>
      <c r="E17" s="69"/>
      <c r="F17" s="69">
        <v>740421</v>
      </c>
      <c r="G17" s="69">
        <f t="shared" si="0"/>
        <v>9296521.5899999999</v>
      </c>
    </row>
    <row r="18" spans="1:7" ht="15.75">
      <c r="A18" s="9"/>
      <c r="B18" s="79">
        <v>44988</v>
      </c>
      <c r="C18" s="83" t="s">
        <v>33</v>
      </c>
      <c r="D18" s="91" t="s">
        <v>36</v>
      </c>
      <c r="E18" s="69"/>
      <c r="F18" s="69">
        <v>1171915.3999999999</v>
      </c>
      <c r="G18" s="69">
        <f t="shared" si="0"/>
        <v>8124606.1899999995</v>
      </c>
    </row>
    <row r="19" spans="1:7" ht="15.75">
      <c r="A19" s="9"/>
      <c r="B19" s="79">
        <v>44988</v>
      </c>
      <c r="C19" s="83" t="s">
        <v>34</v>
      </c>
      <c r="D19" s="91" t="s">
        <v>37</v>
      </c>
      <c r="E19" s="69"/>
      <c r="F19" s="69">
        <v>1176056.42</v>
      </c>
      <c r="G19" s="69">
        <f t="shared" si="0"/>
        <v>6948549.7699999996</v>
      </c>
    </row>
    <row r="20" spans="1:7" ht="15.75">
      <c r="A20" s="9"/>
      <c r="B20" s="79">
        <v>44988</v>
      </c>
      <c r="C20" s="83" t="s">
        <v>35</v>
      </c>
      <c r="D20" s="91" t="s">
        <v>38</v>
      </c>
      <c r="E20" s="69"/>
      <c r="F20" s="69">
        <v>1020600</v>
      </c>
      <c r="G20" s="69">
        <f t="shared" si="0"/>
        <v>5927949.7699999996</v>
      </c>
    </row>
    <row r="21" spans="1:7" ht="15.75" customHeight="1">
      <c r="A21" s="9"/>
      <c r="B21" s="79">
        <v>44989</v>
      </c>
      <c r="C21" s="83"/>
      <c r="D21" s="92"/>
      <c r="E21" s="69">
        <v>265025</v>
      </c>
      <c r="F21" s="69"/>
      <c r="G21" s="69">
        <f t="shared" si="0"/>
        <v>6192974.7699999996</v>
      </c>
    </row>
    <row r="22" spans="1:7" ht="15.75">
      <c r="A22" s="9"/>
      <c r="B22" s="79">
        <v>44990</v>
      </c>
      <c r="C22" s="80"/>
      <c r="D22" s="80"/>
      <c r="E22" s="69">
        <v>149085</v>
      </c>
      <c r="F22" s="69"/>
      <c r="G22" s="69">
        <f t="shared" si="0"/>
        <v>6342059.7699999996</v>
      </c>
    </row>
    <row r="23" spans="1:7" ht="15.75">
      <c r="A23" s="9"/>
      <c r="B23" s="79">
        <v>44991</v>
      </c>
      <c r="C23" s="80"/>
      <c r="D23" s="81"/>
      <c r="E23" s="69">
        <v>634685</v>
      </c>
      <c r="F23" s="69"/>
      <c r="G23" s="69">
        <f t="shared" si="0"/>
        <v>6976744.7699999996</v>
      </c>
    </row>
    <row r="24" spans="1:7" ht="15.75">
      <c r="A24" s="9"/>
      <c r="B24" s="79">
        <v>44991</v>
      </c>
      <c r="C24" s="80"/>
      <c r="D24" s="80" t="s">
        <v>89</v>
      </c>
      <c r="E24" s="69"/>
      <c r="F24" s="69">
        <v>50</v>
      </c>
      <c r="G24" s="69">
        <f t="shared" si="0"/>
        <v>6976694.7699999996</v>
      </c>
    </row>
    <row r="25" spans="1:7" ht="15.75">
      <c r="A25" s="9"/>
      <c r="B25" s="79">
        <v>44991</v>
      </c>
      <c r="C25" s="83" t="s">
        <v>39</v>
      </c>
      <c r="D25" s="91" t="s">
        <v>40</v>
      </c>
      <c r="E25" s="69"/>
      <c r="F25" s="69">
        <v>367500</v>
      </c>
      <c r="G25" s="69">
        <f t="shared" si="0"/>
        <v>6609194.7699999996</v>
      </c>
    </row>
    <row r="26" spans="1:7" ht="15.75">
      <c r="A26" s="9"/>
      <c r="B26" s="79">
        <v>44991</v>
      </c>
      <c r="C26" s="83" t="s">
        <v>41</v>
      </c>
      <c r="D26" s="91" t="s">
        <v>42</v>
      </c>
      <c r="E26" s="69"/>
      <c r="F26" s="69">
        <v>395022.32</v>
      </c>
      <c r="G26" s="69">
        <f t="shared" si="0"/>
        <v>6214172.4499999993</v>
      </c>
    </row>
    <row r="27" spans="1:7" ht="15.75">
      <c r="A27" s="9"/>
      <c r="B27" s="79">
        <v>44991</v>
      </c>
      <c r="C27" s="83" t="s">
        <v>43</v>
      </c>
      <c r="D27" s="91" t="s">
        <v>44</v>
      </c>
      <c r="E27" s="69"/>
      <c r="F27" s="69">
        <v>412000</v>
      </c>
      <c r="G27" s="69">
        <f t="shared" si="0"/>
        <v>5802172.4499999993</v>
      </c>
    </row>
    <row r="28" spans="1:7" ht="15.75">
      <c r="A28" s="9"/>
      <c r="B28" s="79">
        <v>44991</v>
      </c>
      <c r="C28" s="83" t="s">
        <v>46</v>
      </c>
      <c r="D28" s="91" t="s">
        <v>45</v>
      </c>
      <c r="E28" s="69"/>
      <c r="F28" s="69">
        <v>6200</v>
      </c>
      <c r="G28" s="69">
        <f t="shared" si="0"/>
        <v>5795972.4499999993</v>
      </c>
    </row>
    <row r="29" spans="1:7" ht="15.75" customHeight="1">
      <c r="A29" s="9"/>
      <c r="B29" s="79">
        <v>44992</v>
      </c>
      <c r="C29" s="80"/>
      <c r="D29" s="80"/>
      <c r="E29" s="69">
        <v>570860</v>
      </c>
      <c r="F29" s="69"/>
      <c r="G29" s="69">
        <f t="shared" si="0"/>
        <v>6366832.4499999993</v>
      </c>
    </row>
    <row r="30" spans="1:7" ht="15.75" customHeight="1">
      <c r="A30" s="9"/>
      <c r="B30" s="79">
        <v>44993</v>
      </c>
      <c r="C30" s="80"/>
      <c r="D30" s="80"/>
      <c r="E30" s="69">
        <v>579135</v>
      </c>
      <c r="F30" s="69"/>
      <c r="G30" s="69">
        <f t="shared" si="0"/>
        <v>6945967.4499999993</v>
      </c>
    </row>
    <row r="31" spans="1:7" ht="15.75" customHeight="1">
      <c r="A31" s="9"/>
      <c r="B31" s="79">
        <v>44994</v>
      </c>
      <c r="C31" s="80"/>
      <c r="D31" s="80"/>
      <c r="E31" s="69">
        <v>569095</v>
      </c>
      <c r="F31" s="69"/>
      <c r="G31" s="69">
        <f t="shared" si="0"/>
        <v>7515062.4499999993</v>
      </c>
    </row>
    <row r="32" spans="1:7" ht="15.75" customHeight="1">
      <c r="A32" s="9"/>
      <c r="B32" s="79">
        <v>44995</v>
      </c>
      <c r="C32" s="80"/>
      <c r="D32" s="80"/>
      <c r="E32" s="69">
        <v>555185</v>
      </c>
      <c r="F32" s="69"/>
      <c r="G32" s="69">
        <f t="shared" si="0"/>
        <v>8070247.4499999993</v>
      </c>
    </row>
    <row r="33" spans="1:7" ht="15.75" customHeight="1">
      <c r="A33" s="9"/>
      <c r="B33" s="79">
        <v>44995</v>
      </c>
      <c r="C33" s="80"/>
      <c r="D33" s="80" t="s">
        <v>89</v>
      </c>
      <c r="E33" s="69"/>
      <c r="F33" s="69">
        <v>250</v>
      </c>
      <c r="G33" s="69">
        <f t="shared" si="0"/>
        <v>8069997.4499999993</v>
      </c>
    </row>
    <row r="34" spans="1:7" ht="15.75" customHeight="1">
      <c r="A34" s="9"/>
      <c r="B34" s="79">
        <v>44995</v>
      </c>
      <c r="C34" s="83" t="s">
        <v>47</v>
      </c>
      <c r="D34" s="91" t="s">
        <v>52</v>
      </c>
      <c r="E34" s="69"/>
      <c r="F34" s="69">
        <v>743868</v>
      </c>
      <c r="G34" s="69">
        <f t="shared" si="0"/>
        <v>7326129.4499999993</v>
      </c>
    </row>
    <row r="35" spans="1:7" ht="15.75" customHeight="1">
      <c r="A35" s="9"/>
      <c r="B35" s="79">
        <v>44996</v>
      </c>
      <c r="C35" s="80"/>
      <c r="D35" s="80"/>
      <c r="E35" s="69">
        <v>286640</v>
      </c>
      <c r="F35" s="69"/>
      <c r="G35" s="69">
        <f t="shared" si="0"/>
        <v>7612769.4499999993</v>
      </c>
    </row>
    <row r="36" spans="1:7" ht="15.75" customHeight="1">
      <c r="A36" s="9"/>
      <c r="B36" s="79">
        <v>44997</v>
      </c>
      <c r="C36" s="80"/>
      <c r="D36" s="80"/>
      <c r="E36" s="69">
        <v>144890</v>
      </c>
      <c r="F36" s="69"/>
      <c r="G36" s="69">
        <f t="shared" si="0"/>
        <v>7757659.4499999993</v>
      </c>
    </row>
    <row r="37" spans="1:7" ht="15.75" customHeight="1">
      <c r="A37" s="9"/>
      <c r="B37" s="79">
        <v>44998</v>
      </c>
      <c r="C37" s="80"/>
      <c r="D37" s="80"/>
      <c r="E37" s="69">
        <v>611270</v>
      </c>
      <c r="F37" s="69"/>
      <c r="G37" s="69">
        <f t="shared" si="0"/>
        <v>8368929.4499999993</v>
      </c>
    </row>
    <row r="38" spans="1:7" ht="15.75" customHeight="1">
      <c r="A38" s="9"/>
      <c r="B38" s="79">
        <v>44998</v>
      </c>
      <c r="C38" s="80"/>
      <c r="D38" s="80" t="s">
        <v>89</v>
      </c>
      <c r="E38" s="69"/>
      <c r="F38" s="69">
        <v>35</v>
      </c>
      <c r="G38" s="69">
        <f t="shared" si="0"/>
        <v>8368894.4499999993</v>
      </c>
    </row>
    <row r="39" spans="1:7" ht="15.75" customHeight="1">
      <c r="A39" s="9"/>
      <c r="B39" s="79">
        <v>44998</v>
      </c>
      <c r="C39" s="80"/>
      <c r="D39" s="80" t="s">
        <v>89</v>
      </c>
      <c r="E39" s="69"/>
      <c r="F39" s="69">
        <v>105</v>
      </c>
      <c r="G39" s="69">
        <f t="shared" si="0"/>
        <v>8368789.4499999993</v>
      </c>
    </row>
    <row r="40" spans="1:7" ht="15.75" customHeight="1">
      <c r="A40" s="9"/>
      <c r="B40" s="79">
        <v>44999</v>
      </c>
      <c r="C40" s="80"/>
      <c r="D40" s="80"/>
      <c r="E40" s="69">
        <v>561445</v>
      </c>
      <c r="F40" s="69"/>
      <c r="G40" s="69">
        <f t="shared" si="0"/>
        <v>8930234.4499999993</v>
      </c>
    </row>
    <row r="41" spans="1:7" ht="15.75" customHeight="1">
      <c r="A41" s="9"/>
      <c r="B41" s="79">
        <v>44999</v>
      </c>
      <c r="C41" s="80"/>
      <c r="D41" s="80" t="s">
        <v>89</v>
      </c>
      <c r="E41" s="69"/>
      <c r="F41" s="69">
        <v>140</v>
      </c>
      <c r="G41" s="69">
        <f t="shared" si="0"/>
        <v>8930094.4499999993</v>
      </c>
    </row>
    <row r="42" spans="1:7" ht="15.75" customHeight="1">
      <c r="A42" s="9"/>
      <c r="B42" s="79">
        <v>45000</v>
      </c>
      <c r="C42" s="80"/>
      <c r="D42" s="80"/>
      <c r="E42" s="69">
        <v>560260</v>
      </c>
      <c r="F42" s="69"/>
      <c r="G42" s="69">
        <f t="shared" si="0"/>
        <v>9490354.4499999993</v>
      </c>
    </row>
    <row r="43" spans="1:7" ht="15.75" customHeight="1">
      <c r="A43" s="9"/>
      <c r="B43" s="79">
        <v>45000</v>
      </c>
      <c r="C43" s="83" t="s">
        <v>69</v>
      </c>
      <c r="D43" s="91" t="s">
        <v>71</v>
      </c>
      <c r="E43" s="69"/>
      <c r="F43" s="69">
        <v>259530</v>
      </c>
      <c r="G43" s="69">
        <f t="shared" si="0"/>
        <v>9230824.4499999993</v>
      </c>
    </row>
    <row r="44" spans="1:7" ht="15.75" customHeight="1">
      <c r="A44" s="9"/>
      <c r="B44" s="79">
        <v>45000</v>
      </c>
      <c r="C44" s="83" t="s">
        <v>70</v>
      </c>
      <c r="D44" s="91" t="s">
        <v>72</v>
      </c>
      <c r="E44" s="69"/>
      <c r="F44" s="69">
        <v>130280</v>
      </c>
      <c r="G44" s="69">
        <f t="shared" si="0"/>
        <v>9100544.4499999993</v>
      </c>
    </row>
    <row r="45" spans="1:7" ht="15.75" customHeight="1">
      <c r="A45" s="9"/>
      <c r="B45" s="79">
        <v>45001</v>
      </c>
      <c r="C45" s="80"/>
      <c r="D45" s="80"/>
      <c r="E45" s="69">
        <v>548400</v>
      </c>
      <c r="F45" s="69"/>
      <c r="G45" s="69">
        <f t="shared" si="0"/>
        <v>9648944.4499999993</v>
      </c>
    </row>
    <row r="46" spans="1:7" ht="15.75" customHeight="1">
      <c r="A46" s="9"/>
      <c r="B46" s="79">
        <v>45001</v>
      </c>
      <c r="C46" s="80"/>
      <c r="D46" s="80" t="s">
        <v>89</v>
      </c>
      <c r="E46" s="69"/>
      <c r="F46" s="69">
        <v>35</v>
      </c>
      <c r="G46" s="69">
        <f t="shared" si="0"/>
        <v>9648909.4499999993</v>
      </c>
    </row>
    <row r="47" spans="1:7" ht="15.75" customHeight="1">
      <c r="A47" s="9"/>
      <c r="B47" s="79">
        <v>45001</v>
      </c>
      <c r="C47" s="80"/>
      <c r="D47" s="80" t="s">
        <v>89</v>
      </c>
      <c r="E47" s="69"/>
      <c r="F47" s="69">
        <v>50</v>
      </c>
      <c r="G47" s="69">
        <f t="shared" si="0"/>
        <v>9648859.4499999993</v>
      </c>
    </row>
    <row r="48" spans="1:7" ht="15.75" customHeight="1">
      <c r="A48" s="9"/>
      <c r="B48" s="79">
        <v>45001</v>
      </c>
      <c r="C48" s="83" t="s">
        <v>53</v>
      </c>
      <c r="D48" s="91" t="s">
        <v>54</v>
      </c>
      <c r="E48" s="69"/>
      <c r="F48" s="69">
        <v>590000</v>
      </c>
      <c r="G48" s="69">
        <f t="shared" si="0"/>
        <v>9058859.4499999993</v>
      </c>
    </row>
    <row r="49" spans="1:13" ht="15.75" customHeight="1">
      <c r="A49" s="9"/>
      <c r="B49" s="79">
        <v>45001</v>
      </c>
      <c r="C49" s="83" t="s">
        <v>55</v>
      </c>
      <c r="D49" s="91" t="s">
        <v>56</v>
      </c>
      <c r="E49" s="69"/>
      <c r="F49" s="69">
        <v>70800</v>
      </c>
      <c r="G49" s="69">
        <f t="shared" si="0"/>
        <v>8988059.4499999993</v>
      </c>
    </row>
    <row r="50" spans="1:13" ht="15.75" customHeight="1">
      <c r="A50" s="9"/>
      <c r="B50" s="79">
        <v>45001</v>
      </c>
      <c r="C50" s="83" t="s">
        <v>57</v>
      </c>
      <c r="D50" s="91" t="s">
        <v>58</v>
      </c>
      <c r="E50" s="69"/>
      <c r="F50" s="69">
        <v>130980</v>
      </c>
      <c r="G50" s="69">
        <f t="shared" si="0"/>
        <v>8857079.4499999993</v>
      </c>
    </row>
    <row r="51" spans="1:13" ht="15.75" customHeight="1">
      <c r="A51" s="9"/>
      <c r="B51" s="79">
        <v>45001</v>
      </c>
      <c r="C51" s="83" t="s">
        <v>59</v>
      </c>
      <c r="D51" s="91" t="s">
        <v>60</v>
      </c>
      <c r="E51" s="69"/>
      <c r="F51" s="69">
        <v>188800</v>
      </c>
      <c r="G51" s="69">
        <f t="shared" si="0"/>
        <v>8668279.4499999993</v>
      </c>
    </row>
    <row r="52" spans="1:13" ht="15.75" customHeight="1">
      <c r="A52" s="9"/>
      <c r="B52" s="79">
        <v>45001</v>
      </c>
      <c r="C52" s="83" t="s">
        <v>61</v>
      </c>
      <c r="D52" s="91" t="s">
        <v>62</v>
      </c>
      <c r="E52" s="69"/>
      <c r="F52" s="69">
        <v>59000</v>
      </c>
      <c r="G52" s="69">
        <f t="shared" si="0"/>
        <v>8609279.4499999993</v>
      </c>
    </row>
    <row r="53" spans="1:13" ht="15.75" customHeight="1">
      <c r="A53" s="9"/>
      <c r="B53" s="79">
        <v>45001</v>
      </c>
      <c r="C53" s="83" t="s">
        <v>63</v>
      </c>
      <c r="D53" s="91" t="s">
        <v>65</v>
      </c>
      <c r="E53" s="69"/>
      <c r="F53" s="69">
        <v>29500</v>
      </c>
      <c r="G53" s="69">
        <f t="shared" si="0"/>
        <v>8579779.4499999993</v>
      </c>
    </row>
    <row r="54" spans="1:13" ht="15.75" customHeight="1">
      <c r="A54" s="9"/>
      <c r="B54" s="79">
        <v>45001</v>
      </c>
      <c r="C54" s="83" t="s">
        <v>64</v>
      </c>
      <c r="D54" s="91" t="s">
        <v>66</v>
      </c>
      <c r="E54" s="69"/>
      <c r="F54" s="69">
        <v>188800</v>
      </c>
      <c r="G54" s="69">
        <f t="shared" si="0"/>
        <v>8390979.4499999993</v>
      </c>
    </row>
    <row r="55" spans="1:13" ht="15.75" customHeight="1">
      <c r="A55" s="9"/>
      <c r="B55" s="79">
        <v>45002</v>
      </c>
      <c r="C55" s="80"/>
      <c r="D55" s="80"/>
      <c r="E55" s="69">
        <v>564650</v>
      </c>
      <c r="F55" s="69"/>
      <c r="G55" s="69">
        <f t="shared" si="0"/>
        <v>8955629.4499999993</v>
      </c>
    </row>
    <row r="56" spans="1:13" ht="15.75" customHeight="1">
      <c r="A56" s="9"/>
      <c r="B56" s="79">
        <v>45002</v>
      </c>
      <c r="C56" s="80"/>
      <c r="D56" s="80" t="s">
        <v>89</v>
      </c>
      <c r="E56" s="69"/>
      <c r="F56" s="69">
        <v>50</v>
      </c>
      <c r="G56" s="69">
        <f t="shared" si="0"/>
        <v>8955579.4499999993</v>
      </c>
    </row>
    <row r="57" spans="1:13" ht="15.75" customHeight="1">
      <c r="A57" s="9"/>
      <c r="B57" s="79">
        <v>45003</v>
      </c>
      <c r="C57" s="80"/>
      <c r="D57" s="80"/>
      <c r="E57" s="69">
        <v>276120</v>
      </c>
      <c r="F57" s="69"/>
      <c r="G57" s="69">
        <f t="shared" si="0"/>
        <v>9231699.4499999993</v>
      </c>
    </row>
    <row r="58" spans="1:13" ht="15.75" customHeight="1">
      <c r="A58" s="9"/>
      <c r="B58" s="79">
        <v>45004</v>
      </c>
      <c r="C58" s="80"/>
      <c r="D58" s="80"/>
      <c r="E58" s="69">
        <v>154355</v>
      </c>
      <c r="F58" s="69"/>
      <c r="G58" s="69">
        <f t="shared" si="0"/>
        <v>9386054.4499999993</v>
      </c>
      <c r="L58" s="4"/>
      <c r="M58" s="4"/>
    </row>
    <row r="59" spans="1:13" ht="15.75" customHeight="1">
      <c r="A59" s="9"/>
      <c r="B59" s="79">
        <v>45005</v>
      </c>
      <c r="C59" s="80"/>
      <c r="D59" s="80"/>
      <c r="E59" s="84">
        <v>611330</v>
      </c>
      <c r="F59" s="69"/>
      <c r="G59" s="69">
        <f t="shared" si="0"/>
        <v>9997384.4499999993</v>
      </c>
    </row>
    <row r="60" spans="1:13" ht="15.75" customHeight="1">
      <c r="A60" s="9"/>
      <c r="B60" s="79">
        <v>45005</v>
      </c>
      <c r="C60"/>
      <c r="D60"/>
      <c r="E60" s="84"/>
      <c r="F60" s="69">
        <v>147500</v>
      </c>
      <c r="G60" s="69">
        <f t="shared" si="0"/>
        <v>9849884.4499999993</v>
      </c>
    </row>
    <row r="61" spans="1:13" ht="15.75" customHeight="1">
      <c r="A61" s="9"/>
      <c r="B61" s="79">
        <v>45005</v>
      </c>
      <c r="C61" s="83" t="s">
        <v>49</v>
      </c>
      <c r="D61" s="93" t="s">
        <v>48</v>
      </c>
      <c r="E61" s="84"/>
      <c r="F61" s="69">
        <v>245757.95</v>
      </c>
      <c r="G61" s="69">
        <f t="shared" si="0"/>
        <v>9604126.5</v>
      </c>
    </row>
    <row r="62" spans="1:13" ht="15.75" customHeight="1">
      <c r="A62" s="9"/>
      <c r="B62" s="79">
        <v>45005</v>
      </c>
      <c r="C62" s="83" t="s">
        <v>51</v>
      </c>
      <c r="D62" s="93" t="s">
        <v>50</v>
      </c>
      <c r="E62" s="84"/>
      <c r="F62" s="69">
        <v>929249.5</v>
      </c>
      <c r="G62" s="69">
        <f t="shared" si="0"/>
        <v>8674877</v>
      </c>
    </row>
    <row r="63" spans="1:13" ht="15.75" customHeight="1">
      <c r="A63" s="9"/>
      <c r="B63" s="79">
        <v>45005</v>
      </c>
      <c r="C63" s="83" t="s">
        <v>67</v>
      </c>
      <c r="D63" s="91" t="s">
        <v>68</v>
      </c>
      <c r="E63" s="84"/>
      <c r="F63" s="69">
        <v>101100</v>
      </c>
      <c r="G63" s="69">
        <f t="shared" si="0"/>
        <v>8573777</v>
      </c>
    </row>
    <row r="64" spans="1:13" ht="15.75" customHeight="1">
      <c r="A64" s="9"/>
      <c r="B64" s="79">
        <v>45006</v>
      </c>
      <c r="C64" s="80"/>
      <c r="D64" s="80"/>
      <c r="E64" s="69">
        <v>591305</v>
      </c>
      <c r="F64" s="69"/>
      <c r="G64" s="69">
        <f t="shared" si="0"/>
        <v>9165082</v>
      </c>
    </row>
    <row r="65" spans="1:10" ht="15.75" customHeight="1">
      <c r="A65" s="9"/>
      <c r="B65" s="79">
        <v>45006</v>
      </c>
      <c r="C65" s="83" t="s">
        <v>74</v>
      </c>
      <c r="D65" s="91" t="s">
        <v>73</v>
      </c>
      <c r="E65" s="69"/>
      <c r="F65" s="69">
        <v>300900</v>
      </c>
      <c r="G65" s="69">
        <f t="shared" si="0"/>
        <v>8864182</v>
      </c>
    </row>
    <row r="66" spans="1:10" ht="15.75" customHeight="1">
      <c r="A66" s="9"/>
      <c r="B66" s="79">
        <v>45007</v>
      </c>
      <c r="C66" s="80"/>
      <c r="D66" s="80"/>
      <c r="E66" s="69">
        <v>580865</v>
      </c>
      <c r="F66" s="69"/>
      <c r="G66" s="69">
        <f t="shared" si="0"/>
        <v>9445047</v>
      </c>
    </row>
    <row r="67" spans="1:10" ht="15.75" customHeight="1">
      <c r="A67" s="9"/>
      <c r="B67" s="79">
        <v>45008</v>
      </c>
      <c r="C67" s="80"/>
      <c r="D67" s="80"/>
      <c r="E67" s="69">
        <v>574255</v>
      </c>
      <c r="F67" s="69"/>
      <c r="G67" s="69">
        <f t="shared" si="0"/>
        <v>10019302</v>
      </c>
    </row>
    <row r="68" spans="1:10" ht="15.75" customHeight="1">
      <c r="A68" s="9"/>
      <c r="B68" s="79">
        <v>45008</v>
      </c>
      <c r="C68" s="83" t="s">
        <v>75</v>
      </c>
      <c r="D68" s="91" t="s">
        <v>76</v>
      </c>
      <c r="E68" s="69"/>
      <c r="F68" s="69">
        <v>1500000</v>
      </c>
      <c r="G68" s="69">
        <f t="shared" si="0"/>
        <v>8519302</v>
      </c>
    </row>
    <row r="69" spans="1:10" ht="15.75" customHeight="1">
      <c r="A69" s="9"/>
      <c r="B69" s="79">
        <v>45009</v>
      </c>
      <c r="C69" s="80"/>
      <c r="D69" s="80"/>
      <c r="E69" s="69">
        <v>566685</v>
      </c>
      <c r="F69" s="69"/>
      <c r="G69" s="69">
        <f t="shared" si="0"/>
        <v>9085987</v>
      </c>
      <c r="I69" s="2"/>
      <c r="J69"/>
    </row>
    <row r="70" spans="1:10" ht="15.75" customHeight="1">
      <c r="A70" s="9"/>
      <c r="B70" s="79">
        <v>45010</v>
      </c>
      <c r="C70" s="80"/>
      <c r="D70" s="80"/>
      <c r="E70" s="69">
        <v>289715</v>
      </c>
      <c r="F70" s="69"/>
      <c r="G70" s="69">
        <f t="shared" si="0"/>
        <v>9375702</v>
      </c>
    </row>
    <row r="71" spans="1:10" ht="15.75" customHeight="1">
      <c r="A71" s="9"/>
      <c r="B71" s="79">
        <v>45011</v>
      </c>
      <c r="C71" s="80"/>
      <c r="D71" s="85"/>
      <c r="E71" s="69">
        <v>146350</v>
      </c>
      <c r="F71" s="69"/>
      <c r="G71" s="69">
        <f t="shared" si="0"/>
        <v>9522052</v>
      </c>
    </row>
    <row r="72" spans="1:10" ht="15.75" customHeight="1">
      <c r="A72" s="9"/>
      <c r="B72" s="79">
        <v>45012</v>
      </c>
      <c r="C72" s="80"/>
      <c r="D72" s="80"/>
      <c r="E72" s="69">
        <v>618915</v>
      </c>
      <c r="F72" s="69"/>
      <c r="G72" s="69">
        <f t="shared" si="0"/>
        <v>10140967</v>
      </c>
    </row>
    <row r="73" spans="1:10" ht="15.75" customHeight="1">
      <c r="A73" s="9"/>
      <c r="B73" s="79">
        <v>45012</v>
      </c>
      <c r="C73" s="80"/>
      <c r="D73" s="80" t="s">
        <v>89</v>
      </c>
      <c r="E73" s="69"/>
      <c r="F73" s="69">
        <v>10</v>
      </c>
      <c r="G73" s="69">
        <f t="shared" si="0"/>
        <v>10140957</v>
      </c>
    </row>
    <row r="74" spans="1:10" ht="15.75" customHeight="1">
      <c r="A74" s="9"/>
      <c r="B74" s="79">
        <v>45012</v>
      </c>
      <c r="C74" s="80"/>
      <c r="D74" s="80" t="s">
        <v>89</v>
      </c>
      <c r="E74" s="69"/>
      <c r="F74" s="69">
        <v>100</v>
      </c>
      <c r="G74" s="69">
        <f t="shared" si="0"/>
        <v>10140857</v>
      </c>
    </row>
    <row r="75" spans="1:10" ht="15.75" customHeight="1">
      <c r="A75" s="9"/>
      <c r="B75" s="79">
        <v>45012</v>
      </c>
      <c r="C75" s="80"/>
      <c r="D75" s="80" t="s">
        <v>89</v>
      </c>
      <c r="E75" s="69"/>
      <c r="F75" s="69">
        <v>50</v>
      </c>
      <c r="G75" s="69">
        <f t="shared" si="0"/>
        <v>10140807</v>
      </c>
    </row>
    <row r="76" spans="1:10" ht="15.75" customHeight="1">
      <c r="A76" s="9"/>
      <c r="B76" s="79">
        <v>45013</v>
      </c>
      <c r="C76" s="80"/>
      <c r="D76" s="80"/>
      <c r="E76" s="69">
        <v>590335</v>
      </c>
      <c r="F76" s="69"/>
      <c r="G76" s="69">
        <f t="shared" si="0"/>
        <v>10731142</v>
      </c>
      <c r="I76" s="65"/>
    </row>
    <row r="77" spans="1:10" ht="15.75" customHeight="1">
      <c r="A77" s="9"/>
      <c r="B77" s="79">
        <v>45014</v>
      </c>
      <c r="C77" s="80"/>
      <c r="D77" s="80"/>
      <c r="E77" s="69">
        <v>561595</v>
      </c>
      <c r="F77" s="69"/>
      <c r="G77" s="69">
        <f t="shared" si="0"/>
        <v>11292737</v>
      </c>
      <c r="I77" s="65"/>
    </row>
    <row r="78" spans="1:10" ht="15.75" customHeight="1">
      <c r="A78" s="9"/>
      <c r="B78" s="79">
        <v>45015</v>
      </c>
      <c r="C78" s="80"/>
      <c r="D78" s="80"/>
      <c r="E78" s="69">
        <v>537275</v>
      </c>
      <c r="F78" s="69"/>
      <c r="G78" s="69">
        <f t="shared" ref="G78:G85" si="1">SUM(G77+E78-F78)</f>
        <v>11830012</v>
      </c>
      <c r="I78" s="65"/>
    </row>
    <row r="79" spans="1:10" ht="15.75" customHeight="1">
      <c r="A79" s="9"/>
      <c r="B79" s="79">
        <v>45016</v>
      </c>
      <c r="C79" s="80"/>
      <c r="D79" s="85"/>
      <c r="E79" s="69">
        <v>551245</v>
      </c>
      <c r="F79" s="69"/>
      <c r="G79" s="69">
        <f t="shared" si="1"/>
        <v>12381257</v>
      </c>
    </row>
    <row r="80" spans="1:10" ht="15.75" customHeight="1">
      <c r="A80" s="9"/>
      <c r="B80" s="79">
        <v>45016</v>
      </c>
      <c r="C80" s="83" t="s">
        <v>77</v>
      </c>
      <c r="D80" s="91" t="s">
        <v>78</v>
      </c>
      <c r="E80" s="69"/>
      <c r="F80" s="69">
        <v>47200</v>
      </c>
      <c r="G80" s="69">
        <f t="shared" si="1"/>
        <v>12334057</v>
      </c>
    </row>
    <row r="81" spans="1:14" ht="15.75" customHeight="1">
      <c r="A81" s="9"/>
      <c r="B81" s="79">
        <v>45016</v>
      </c>
      <c r="C81" s="83" t="s">
        <v>79</v>
      </c>
      <c r="D81" s="91" t="s">
        <v>80</v>
      </c>
      <c r="E81" s="69"/>
      <c r="F81" s="69">
        <v>47200</v>
      </c>
      <c r="G81" s="69">
        <f t="shared" si="1"/>
        <v>12286857</v>
      </c>
    </row>
    <row r="82" spans="1:14" ht="15.75" customHeight="1">
      <c r="A82" s="9"/>
      <c r="B82" s="79">
        <v>45016</v>
      </c>
      <c r="C82" s="83" t="s">
        <v>81</v>
      </c>
      <c r="D82" s="91" t="s">
        <v>82</v>
      </c>
      <c r="E82" s="69"/>
      <c r="F82" s="69">
        <v>47200</v>
      </c>
      <c r="G82" s="69">
        <f t="shared" si="1"/>
        <v>12239657</v>
      </c>
    </row>
    <row r="83" spans="1:14" ht="15.75" customHeight="1">
      <c r="A83" s="9"/>
      <c r="B83" s="79">
        <v>45016</v>
      </c>
      <c r="C83" s="83" t="s">
        <v>83</v>
      </c>
      <c r="D83" s="91" t="s">
        <v>80</v>
      </c>
      <c r="E83" s="69"/>
      <c r="F83" s="69">
        <v>70800</v>
      </c>
      <c r="G83" s="69">
        <f t="shared" si="1"/>
        <v>12168857</v>
      </c>
    </row>
    <row r="84" spans="1:14" ht="15.75" customHeight="1">
      <c r="A84" s="9"/>
      <c r="B84" s="79">
        <v>45016</v>
      </c>
      <c r="C84" s="83" t="s">
        <v>84</v>
      </c>
      <c r="D84" s="91" t="s">
        <v>85</v>
      </c>
      <c r="E84" s="69"/>
      <c r="F84" s="69">
        <v>70800</v>
      </c>
      <c r="G84" s="69">
        <f t="shared" si="1"/>
        <v>12098057</v>
      </c>
    </row>
    <row r="85" spans="1:14" ht="15.75" customHeight="1">
      <c r="A85" s="9"/>
      <c r="B85" s="79">
        <v>45016</v>
      </c>
      <c r="C85" s="83" t="s">
        <v>86</v>
      </c>
      <c r="D85" s="91" t="s">
        <v>87</v>
      </c>
      <c r="E85" s="69"/>
      <c r="F85" s="69">
        <v>47200</v>
      </c>
      <c r="G85" s="69">
        <f t="shared" si="1"/>
        <v>12050857</v>
      </c>
    </row>
    <row r="86" spans="1:14" ht="21" customHeight="1" thickBot="1">
      <c r="A86" s="9"/>
      <c r="B86" s="86"/>
      <c r="C86" s="87"/>
      <c r="D86" s="88" t="s">
        <v>11</v>
      </c>
      <c r="E86" s="89">
        <f>SUM(E12:E85)</f>
        <v>14942760</v>
      </c>
      <c r="F86" s="89">
        <f>SUM(F13:F85)</f>
        <v>11241891.59</v>
      </c>
      <c r="G86" s="90"/>
    </row>
    <row r="87" spans="1:14" ht="21" customHeight="1">
      <c r="A87" s="9"/>
      <c r="B87" s="59"/>
      <c r="C87" s="15"/>
      <c r="D87" s="66"/>
      <c r="E87" s="60"/>
      <c r="F87" s="16"/>
      <c r="G87" s="16"/>
      <c r="L87" s="4"/>
      <c r="M87" s="4"/>
    </row>
    <row r="88" spans="1:14" ht="21" customHeight="1">
      <c r="A88" s="9"/>
      <c r="B88" s="59"/>
      <c r="C88" s="15"/>
      <c r="D88" s="15"/>
      <c r="E88" s="60"/>
      <c r="F88" s="16"/>
      <c r="G88" s="16"/>
      <c r="H88" s="1"/>
      <c r="L88" s="4"/>
      <c r="M88" s="4"/>
    </row>
    <row r="89" spans="1:14" ht="15.75">
      <c r="A89" s="10"/>
      <c r="B89" s="19"/>
      <c r="C89" s="20"/>
      <c r="D89" s="21"/>
      <c r="E89" s="64"/>
      <c r="F89" s="63"/>
      <c r="G89" s="23"/>
      <c r="H89" s="1"/>
      <c r="N89" s="1"/>
    </row>
    <row r="90" spans="1:14" ht="15.75">
      <c r="B90" s="98" t="s">
        <v>21</v>
      </c>
      <c r="C90" s="98"/>
      <c r="D90" s="102" t="s">
        <v>91</v>
      </c>
      <c r="E90" s="102"/>
      <c r="F90" s="100" t="s">
        <v>25</v>
      </c>
      <c r="G90" s="100"/>
      <c r="H90" s="1"/>
    </row>
    <row r="91" spans="1:14" ht="15.75">
      <c r="B91" s="99" t="s">
        <v>22</v>
      </c>
      <c r="C91" s="99"/>
      <c r="D91" s="102" t="s">
        <v>28</v>
      </c>
      <c r="E91" s="102"/>
      <c r="F91" s="98" t="s">
        <v>19</v>
      </c>
      <c r="G91" s="98"/>
    </row>
    <row r="92" spans="1:14" ht="15.75">
      <c r="B92" s="100" t="s">
        <v>23</v>
      </c>
      <c r="C92" s="100"/>
      <c r="D92" s="103" t="s">
        <v>29</v>
      </c>
      <c r="E92" s="103"/>
      <c r="F92" s="101" t="s">
        <v>20</v>
      </c>
      <c r="G92" s="101"/>
    </row>
    <row r="93" spans="1:14" ht="15.75">
      <c r="A93" s="9"/>
      <c r="G93" s="1"/>
    </row>
    <row r="94" spans="1:14" ht="15.75">
      <c r="A94" s="9"/>
      <c r="D94" s="61"/>
      <c r="G94" s="1"/>
    </row>
    <row r="95" spans="1:14" ht="15.75">
      <c r="A95" s="9"/>
      <c r="D95" s="61"/>
      <c r="G95" s="1"/>
    </row>
    <row r="96" spans="1:14" ht="15.75">
      <c r="A96" s="9"/>
      <c r="D96" s="61"/>
      <c r="G96" s="1"/>
    </row>
    <row r="105" spans="3:3" ht="15" customHeight="1">
      <c r="C105" s="61"/>
    </row>
    <row r="106" spans="3:3" ht="15" customHeight="1">
      <c r="C106" s="61"/>
    </row>
    <row r="107" spans="3:3" ht="15" customHeight="1">
      <c r="C107" s="61"/>
    </row>
    <row r="108" spans="3:3" ht="15" customHeight="1">
      <c r="C108" s="61"/>
    </row>
    <row r="109" spans="3:3" ht="15" customHeight="1">
      <c r="C109" s="61"/>
    </row>
    <row r="110" spans="3:3" ht="15" customHeight="1">
      <c r="C110" s="61"/>
    </row>
    <row r="111" spans="3:3" ht="15" customHeight="1">
      <c r="C111" s="61"/>
    </row>
    <row r="112" spans="3:3" ht="15" customHeight="1">
      <c r="C112" s="61"/>
    </row>
    <row r="113" spans="3:4" ht="15" customHeight="1">
      <c r="C113" s="61"/>
      <c r="D113" s="67"/>
    </row>
  </sheetData>
  <mergeCells count="13">
    <mergeCell ref="B91:C91"/>
    <mergeCell ref="B92:C92"/>
    <mergeCell ref="F90:G90"/>
    <mergeCell ref="F91:G91"/>
    <mergeCell ref="F92:G92"/>
    <mergeCell ref="D90:E90"/>
    <mergeCell ref="D91:E91"/>
    <mergeCell ref="D92:E92"/>
    <mergeCell ref="B6:G6"/>
    <mergeCell ref="B5:G5"/>
    <mergeCell ref="B7:G7"/>
    <mergeCell ref="B9:G9"/>
    <mergeCell ref="B90:C90"/>
  </mergeCells>
  <pageMargins left="0.19685039370078741" right="0.19685039370078741" top="0.19685039370078741" bottom="0.15748031496062992" header="0.19685039370078741" footer="0.15748031496062992"/>
  <pageSetup scale="7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J68"/>
  <sheetViews>
    <sheetView tabSelected="1" topLeftCell="A2" workbookViewId="0">
      <selection activeCell="J17" sqref="J17"/>
    </sheetView>
  </sheetViews>
  <sheetFormatPr baseColWidth="10" defaultRowHeight="15"/>
  <cols>
    <col min="1" max="1" width="3.140625" customWidth="1"/>
    <col min="2" max="2" width="11.7109375" style="7" customWidth="1"/>
    <col min="3" max="3" width="18.5703125" style="7" customWidth="1"/>
    <col min="4" max="4" width="25.28515625" style="7" customWidth="1"/>
    <col min="5" max="5" width="17" style="4" customWidth="1"/>
    <col min="6" max="6" width="15.42578125" style="4" customWidth="1"/>
    <col min="7" max="7" width="25" customWidth="1"/>
    <col min="8" max="8" width="8" customWidth="1"/>
    <col min="9" max="9" width="14.140625" style="2" bestFit="1" customWidth="1"/>
    <col min="10" max="10" width="17" style="2" customWidth="1"/>
  </cols>
  <sheetData>
    <row r="2" spans="1:10">
      <c r="B2" s="8"/>
      <c r="C2" s="8"/>
      <c r="D2" s="8"/>
      <c r="E2" s="6"/>
      <c r="F2" s="6"/>
      <c r="G2" s="3"/>
    </row>
    <row r="3" spans="1:10">
      <c r="B3" s="8"/>
      <c r="C3" s="8"/>
      <c r="D3" s="8"/>
      <c r="E3" s="6"/>
      <c r="F3" s="6"/>
      <c r="G3" s="3"/>
    </row>
    <row r="4" spans="1:10">
      <c r="B4" s="8"/>
      <c r="C4" s="8"/>
      <c r="D4" s="8"/>
      <c r="E4" s="6"/>
      <c r="F4" s="6"/>
      <c r="G4" s="3"/>
    </row>
    <row r="5" spans="1:10">
      <c r="B5" s="8"/>
      <c r="C5" s="8"/>
      <c r="D5" s="8"/>
      <c r="E5" s="6"/>
      <c r="F5" s="6"/>
      <c r="G5" s="3"/>
    </row>
    <row r="6" spans="1:10" ht="18.75">
      <c r="B6" s="94" t="s">
        <v>9</v>
      </c>
      <c r="C6" s="94"/>
      <c r="D6" s="94"/>
      <c r="E6" s="94"/>
      <c r="F6" s="94"/>
      <c r="G6" s="94"/>
    </row>
    <row r="7" spans="1:10" ht="18.75">
      <c r="B7" s="94" t="s">
        <v>8</v>
      </c>
      <c r="C7" s="94"/>
      <c r="D7" s="94"/>
      <c r="E7" s="94"/>
      <c r="F7" s="94"/>
      <c r="G7" s="94"/>
    </row>
    <row r="8" spans="1:10" ht="18.75">
      <c r="B8" s="94" t="s">
        <v>90</v>
      </c>
      <c r="C8" s="94"/>
      <c r="D8" s="94"/>
      <c r="E8" s="94"/>
      <c r="F8" s="94"/>
      <c r="G8" s="94"/>
    </row>
    <row r="9" spans="1:10" ht="16.5" thickBot="1">
      <c r="A9" s="9"/>
      <c r="B9" s="10"/>
      <c r="C9" s="10"/>
      <c r="D9" s="10"/>
      <c r="E9" s="12"/>
      <c r="F9" s="12"/>
      <c r="G9" s="13"/>
    </row>
    <row r="10" spans="1:10" ht="17.25" thickBot="1">
      <c r="A10" s="9"/>
      <c r="B10" s="104" t="s">
        <v>12</v>
      </c>
      <c r="C10" s="105"/>
      <c r="D10" s="105"/>
      <c r="E10" s="105"/>
      <c r="F10" s="105"/>
      <c r="G10" s="106"/>
    </row>
    <row r="11" spans="1:10" ht="16.5" thickBot="1">
      <c r="A11" s="9"/>
      <c r="B11" s="30"/>
      <c r="C11" s="32"/>
      <c r="D11" s="31"/>
      <c r="E11" s="33"/>
      <c r="F11" s="34"/>
      <c r="G11" s="35" t="s">
        <v>6</v>
      </c>
    </row>
    <row r="12" spans="1:10" ht="16.5" thickBot="1">
      <c r="A12" s="9"/>
      <c r="B12" s="30" t="s">
        <v>0</v>
      </c>
      <c r="C12" s="36" t="s">
        <v>1</v>
      </c>
      <c r="D12" s="31" t="s">
        <v>2</v>
      </c>
      <c r="E12" s="37" t="s">
        <v>3</v>
      </c>
      <c r="F12" s="38" t="s">
        <v>4</v>
      </c>
      <c r="G12" s="37" t="s">
        <v>5</v>
      </c>
    </row>
    <row r="13" spans="1:10" ht="16.5" customHeight="1">
      <c r="A13" s="9"/>
      <c r="B13" s="52">
        <v>44985</v>
      </c>
      <c r="C13" s="39"/>
      <c r="D13" s="40" t="s">
        <v>6</v>
      </c>
      <c r="E13" s="41"/>
      <c r="F13" s="42"/>
      <c r="G13" s="54">
        <v>8845443.5500000007</v>
      </c>
      <c r="J13" s="16"/>
    </row>
    <row r="14" spans="1:10" ht="16.5" customHeight="1">
      <c r="A14" s="9"/>
      <c r="B14" s="53">
        <v>44986</v>
      </c>
      <c r="C14" s="43"/>
      <c r="D14" s="44"/>
      <c r="E14" s="45">
        <v>349250</v>
      </c>
      <c r="F14" s="46"/>
      <c r="G14" s="55">
        <f>SUM(G13+E14)</f>
        <v>9194693.5500000007</v>
      </c>
    </row>
    <row r="15" spans="1:10" ht="15.75" customHeight="1">
      <c r="A15" s="9"/>
      <c r="B15" s="53">
        <v>44987</v>
      </c>
      <c r="C15" s="43"/>
      <c r="D15" s="44"/>
      <c r="E15" s="45">
        <v>328365</v>
      </c>
      <c r="F15" s="46"/>
      <c r="G15" s="55">
        <f>+G14+E15</f>
        <v>9523058.5500000007</v>
      </c>
    </row>
    <row r="16" spans="1:10" ht="15.75">
      <c r="A16" s="9" t="s">
        <v>18</v>
      </c>
      <c r="B16" s="53">
        <v>44988</v>
      </c>
      <c r="C16" s="43"/>
      <c r="D16" s="44"/>
      <c r="E16" s="45">
        <v>320490</v>
      </c>
      <c r="F16" s="46"/>
      <c r="G16" s="55">
        <f t="shared" ref="G16:G44" si="0">+G15+E16</f>
        <v>9843548.5500000007</v>
      </c>
    </row>
    <row r="17" spans="1:7" ht="15.75">
      <c r="A17" s="9"/>
      <c r="B17" s="53">
        <v>44989</v>
      </c>
      <c r="C17" s="43"/>
      <c r="D17" s="44"/>
      <c r="E17" s="45">
        <v>201105</v>
      </c>
      <c r="F17" s="46"/>
      <c r="G17" s="55">
        <f t="shared" si="0"/>
        <v>10044653.550000001</v>
      </c>
    </row>
    <row r="18" spans="1:7" ht="15.75">
      <c r="A18" s="9"/>
      <c r="B18" s="53">
        <v>44990</v>
      </c>
      <c r="C18" s="43"/>
      <c r="D18" s="44"/>
      <c r="E18" s="45">
        <v>70635</v>
      </c>
      <c r="F18" s="46"/>
      <c r="G18" s="55">
        <f t="shared" si="0"/>
        <v>10115288.550000001</v>
      </c>
    </row>
    <row r="19" spans="1:7" ht="15.75">
      <c r="A19" s="9"/>
      <c r="B19" s="53">
        <v>44991</v>
      </c>
      <c r="C19" s="43"/>
      <c r="D19" s="44"/>
      <c r="E19" s="45">
        <v>360035</v>
      </c>
      <c r="F19" s="46"/>
      <c r="G19" s="55">
        <f t="shared" si="0"/>
        <v>10475323.550000001</v>
      </c>
    </row>
    <row r="20" spans="1:7" ht="15.75">
      <c r="A20" s="9"/>
      <c r="B20" s="53">
        <v>44992</v>
      </c>
      <c r="C20" s="47"/>
      <c r="D20" s="44"/>
      <c r="E20" s="45">
        <v>348075</v>
      </c>
      <c r="F20" s="46"/>
      <c r="G20" s="55">
        <f t="shared" si="0"/>
        <v>10823398.550000001</v>
      </c>
    </row>
    <row r="21" spans="1:7" ht="15.75">
      <c r="A21" s="9"/>
      <c r="B21" s="53">
        <v>44993</v>
      </c>
      <c r="C21" s="43"/>
      <c r="D21" s="44"/>
      <c r="E21" s="45">
        <v>355490</v>
      </c>
      <c r="F21" s="46"/>
      <c r="G21" s="55">
        <f t="shared" si="0"/>
        <v>11178888.550000001</v>
      </c>
    </row>
    <row r="22" spans="1:7" ht="15.75">
      <c r="A22" s="9"/>
      <c r="B22" s="53">
        <v>44994</v>
      </c>
      <c r="C22" s="43"/>
      <c r="D22" s="44"/>
      <c r="E22" s="45">
        <v>337500</v>
      </c>
      <c r="F22" s="46"/>
      <c r="G22" s="55">
        <f t="shared" si="0"/>
        <v>11516388.550000001</v>
      </c>
    </row>
    <row r="23" spans="1:7" ht="15.75">
      <c r="A23" s="9"/>
      <c r="B23" s="53">
        <v>44995</v>
      </c>
      <c r="C23" s="43"/>
      <c r="D23" s="44"/>
      <c r="E23" s="45">
        <v>335715</v>
      </c>
      <c r="F23" s="46"/>
      <c r="G23" s="55">
        <f t="shared" si="0"/>
        <v>11852103.550000001</v>
      </c>
    </row>
    <row r="24" spans="1:7" ht="15.75">
      <c r="A24" s="9"/>
      <c r="B24" s="53">
        <v>44996</v>
      </c>
      <c r="C24" s="43"/>
      <c r="D24" s="44"/>
      <c r="E24" s="45">
        <v>197475</v>
      </c>
      <c r="F24" s="46"/>
      <c r="G24" s="55">
        <f t="shared" si="0"/>
        <v>12049578.550000001</v>
      </c>
    </row>
    <row r="25" spans="1:7" ht="15.75">
      <c r="A25" s="9"/>
      <c r="B25" s="53">
        <v>44997</v>
      </c>
      <c r="C25" s="43"/>
      <c r="D25" s="44"/>
      <c r="E25" s="45">
        <v>94295</v>
      </c>
      <c r="F25" s="46"/>
      <c r="G25" s="55">
        <f t="shared" si="0"/>
        <v>12143873.550000001</v>
      </c>
    </row>
    <row r="26" spans="1:7" ht="15.75">
      <c r="A26" s="9"/>
      <c r="B26" s="53">
        <v>44998</v>
      </c>
      <c r="C26" s="43"/>
      <c r="D26" s="44"/>
      <c r="E26" s="56">
        <v>363975</v>
      </c>
      <c r="F26" s="57"/>
      <c r="G26" s="55">
        <f t="shared" si="0"/>
        <v>12507848.550000001</v>
      </c>
    </row>
    <row r="27" spans="1:7" ht="15.75">
      <c r="A27" s="9"/>
      <c r="B27" s="53">
        <v>44999</v>
      </c>
      <c r="C27" s="43"/>
      <c r="D27" s="44"/>
      <c r="E27" s="62">
        <v>374120</v>
      </c>
      <c r="F27" s="46"/>
      <c r="G27" s="55">
        <f t="shared" si="0"/>
        <v>12881968.550000001</v>
      </c>
    </row>
    <row r="28" spans="1:7" ht="15.75">
      <c r="A28" s="9"/>
      <c r="B28" s="53">
        <v>45000</v>
      </c>
      <c r="C28" s="43"/>
      <c r="D28" s="44"/>
      <c r="E28" s="45">
        <v>357275</v>
      </c>
      <c r="F28" s="46"/>
      <c r="G28" s="55">
        <f t="shared" si="0"/>
        <v>13239243.550000001</v>
      </c>
    </row>
    <row r="29" spans="1:7" ht="15.75">
      <c r="A29" s="9"/>
      <c r="B29" s="53">
        <v>45001</v>
      </c>
      <c r="C29" s="43"/>
      <c r="D29" s="44"/>
      <c r="E29" s="45">
        <v>332610</v>
      </c>
      <c r="F29" s="46"/>
      <c r="G29" s="55">
        <f t="shared" si="0"/>
        <v>13571853.550000001</v>
      </c>
    </row>
    <row r="30" spans="1:7" ht="15.75">
      <c r="A30" s="9"/>
      <c r="B30" s="53">
        <v>45002</v>
      </c>
      <c r="C30" s="43"/>
      <c r="D30" s="44"/>
      <c r="E30" s="45">
        <v>357630</v>
      </c>
      <c r="F30" s="46"/>
      <c r="G30" s="55">
        <f t="shared" si="0"/>
        <v>13929483.550000001</v>
      </c>
    </row>
    <row r="31" spans="1:7" ht="15.75">
      <c r="A31" s="9"/>
      <c r="B31" s="53">
        <v>45003</v>
      </c>
      <c r="C31" s="43"/>
      <c r="D31" s="44"/>
      <c r="E31" s="45">
        <v>211095</v>
      </c>
      <c r="F31" s="46"/>
      <c r="G31" s="55">
        <f t="shared" si="0"/>
        <v>14140578.550000001</v>
      </c>
    </row>
    <row r="32" spans="1:7" ht="15.75">
      <c r="A32" s="9"/>
      <c r="B32" s="53">
        <v>45004</v>
      </c>
      <c r="C32" s="43"/>
      <c r="D32" s="44"/>
      <c r="E32" s="45">
        <v>91015</v>
      </c>
      <c r="F32" s="46"/>
      <c r="G32" s="55">
        <f t="shared" si="0"/>
        <v>14231593.550000001</v>
      </c>
    </row>
    <row r="33" spans="1:10" ht="15.75">
      <c r="A33" s="9"/>
      <c r="B33" s="53">
        <v>45005</v>
      </c>
      <c r="C33" s="43"/>
      <c r="D33" s="44"/>
      <c r="E33" s="45">
        <v>381600</v>
      </c>
      <c r="F33" s="46"/>
      <c r="G33" s="55">
        <f t="shared" si="0"/>
        <v>14613193.550000001</v>
      </c>
    </row>
    <row r="34" spans="1:10" ht="15.75">
      <c r="A34" s="9"/>
      <c r="B34" s="53">
        <v>45006</v>
      </c>
      <c r="C34" s="43"/>
      <c r="D34" s="44"/>
      <c r="E34" s="45">
        <v>348665</v>
      </c>
      <c r="F34" s="46"/>
      <c r="G34" s="55">
        <f t="shared" si="0"/>
        <v>14961858.550000001</v>
      </c>
    </row>
    <row r="35" spans="1:10" ht="15.75">
      <c r="A35" s="9"/>
      <c r="B35" s="53">
        <v>45007</v>
      </c>
      <c r="C35" s="43"/>
      <c r="D35" s="44"/>
      <c r="E35" s="45">
        <v>350610</v>
      </c>
      <c r="F35" s="46"/>
      <c r="G35" s="55">
        <f t="shared" si="0"/>
        <v>15312468.550000001</v>
      </c>
    </row>
    <row r="36" spans="1:10" ht="15.75">
      <c r="A36" s="9"/>
      <c r="B36" s="53">
        <v>45008</v>
      </c>
      <c r="C36" s="43"/>
      <c r="D36" s="80"/>
      <c r="E36" s="45">
        <v>363630</v>
      </c>
      <c r="F36" s="46"/>
      <c r="G36" s="55">
        <f t="shared" si="0"/>
        <v>15676098.550000001</v>
      </c>
    </row>
    <row r="37" spans="1:10" ht="15.75">
      <c r="A37" s="9"/>
      <c r="B37" s="53">
        <v>45009</v>
      </c>
      <c r="C37" s="43"/>
      <c r="D37" s="44"/>
      <c r="E37" s="45">
        <v>354240</v>
      </c>
      <c r="F37" s="46"/>
      <c r="G37" s="55">
        <f t="shared" si="0"/>
        <v>16030338.550000001</v>
      </c>
    </row>
    <row r="38" spans="1:10" ht="15.75">
      <c r="A38" s="9"/>
      <c r="B38" s="53">
        <v>45010</v>
      </c>
      <c r="C38" s="43"/>
      <c r="D38" s="44"/>
      <c r="E38" s="45">
        <v>187110</v>
      </c>
      <c r="F38" s="46"/>
      <c r="G38" s="55">
        <f t="shared" si="0"/>
        <v>16217448.550000001</v>
      </c>
    </row>
    <row r="39" spans="1:10" ht="15.75">
      <c r="A39" s="9"/>
      <c r="B39" s="53">
        <v>45011</v>
      </c>
      <c r="C39" s="43"/>
      <c r="D39" s="44"/>
      <c r="E39" s="45">
        <v>107640</v>
      </c>
      <c r="F39" s="46"/>
      <c r="G39" s="55">
        <f t="shared" si="0"/>
        <v>16325088.550000001</v>
      </c>
    </row>
    <row r="40" spans="1:10" ht="15.75">
      <c r="A40" s="9"/>
      <c r="B40" s="53">
        <v>45012</v>
      </c>
      <c r="C40" s="43"/>
      <c r="D40" s="44"/>
      <c r="E40" s="45">
        <v>359640</v>
      </c>
      <c r="F40" s="46"/>
      <c r="G40" s="55">
        <f t="shared" si="0"/>
        <v>16684728.550000001</v>
      </c>
    </row>
    <row r="41" spans="1:10" ht="15.75">
      <c r="A41" s="9"/>
      <c r="B41" s="53">
        <v>45013</v>
      </c>
      <c r="C41" s="43"/>
      <c r="D41" s="44"/>
      <c r="E41" s="45">
        <v>355285</v>
      </c>
      <c r="F41" s="46"/>
      <c r="G41" s="55">
        <f t="shared" si="0"/>
        <v>17040013.550000001</v>
      </c>
    </row>
    <row r="42" spans="1:10" ht="15.75">
      <c r="A42" s="9"/>
      <c r="B42" s="53">
        <v>45014</v>
      </c>
      <c r="C42" s="43"/>
      <c r="D42" s="44"/>
      <c r="E42" s="45">
        <v>352320</v>
      </c>
      <c r="F42" s="46"/>
      <c r="G42" s="55">
        <f t="shared" si="0"/>
        <v>17392333.550000001</v>
      </c>
    </row>
    <row r="43" spans="1:10" ht="15.75">
      <c r="A43" s="9"/>
      <c r="B43" s="53">
        <v>45015</v>
      </c>
      <c r="C43" s="43"/>
      <c r="D43" s="44"/>
      <c r="E43" s="56">
        <v>352525</v>
      </c>
      <c r="F43" s="68"/>
      <c r="G43" s="55">
        <f t="shared" si="0"/>
        <v>17744858.550000001</v>
      </c>
    </row>
    <row r="44" spans="1:10" ht="16.5" thickBot="1">
      <c r="A44" s="9"/>
      <c r="B44" s="53">
        <v>45016</v>
      </c>
      <c r="C44" s="43"/>
      <c r="D44" s="44"/>
      <c r="E44" s="56">
        <v>341760</v>
      </c>
      <c r="F44" s="68"/>
      <c r="G44" s="55">
        <f t="shared" si="0"/>
        <v>18086618.550000001</v>
      </c>
    </row>
    <row r="45" spans="1:10" ht="21" customHeight="1" thickBot="1">
      <c r="A45" s="9"/>
      <c r="B45" s="48"/>
      <c r="C45" s="49"/>
      <c r="D45" s="49" t="s">
        <v>11</v>
      </c>
      <c r="E45" s="50">
        <f>SUM(E14:E44)</f>
        <v>9241175</v>
      </c>
      <c r="F45" s="50">
        <f>SUM(F14:F43)</f>
        <v>0</v>
      </c>
      <c r="G45" s="51"/>
      <c r="I45" s="4"/>
      <c r="J45" s="4"/>
    </row>
    <row r="46" spans="1:10" ht="21" customHeight="1">
      <c r="A46" s="9"/>
      <c r="B46" s="14"/>
      <c r="C46" s="15"/>
      <c r="D46" s="15"/>
      <c r="E46" s="16"/>
      <c r="F46"/>
      <c r="G46" s="16"/>
      <c r="I46" s="4"/>
      <c r="J46" s="4"/>
    </row>
    <row r="47" spans="1:10" ht="15" customHeight="1">
      <c r="A47" s="9"/>
      <c r="B47" s="17"/>
      <c r="C47" s="17"/>
      <c r="D47" s="17"/>
      <c r="E47" s="60"/>
      <c r="F47" s="18"/>
      <c r="G47" s="18"/>
      <c r="I47" s="4"/>
      <c r="J47" s="4"/>
    </row>
    <row r="48" spans="1:10" ht="15" customHeight="1">
      <c r="A48" s="9"/>
      <c r="B48" s="10"/>
      <c r="C48" s="19"/>
      <c r="D48" s="20"/>
      <c r="E48" s="21"/>
      <c r="F48" s="22"/>
      <c r="G48" s="63"/>
      <c r="I48" s="4"/>
      <c r="J48" s="4"/>
    </row>
    <row r="49" spans="1:10" ht="15" customHeight="1">
      <c r="A49" s="9"/>
      <c r="B49" s="10"/>
      <c r="C49" s="19"/>
      <c r="D49" s="20"/>
      <c r="E49" s="21"/>
      <c r="F49" s="22"/>
      <c r="G49" s="63"/>
      <c r="I49" s="4"/>
      <c r="J49" s="4"/>
    </row>
    <row r="50" spans="1:10" ht="15" customHeight="1">
      <c r="A50" s="9"/>
      <c r="B50" s="98" t="s">
        <v>14</v>
      </c>
      <c r="C50" s="98"/>
      <c r="D50" s="102" t="s">
        <v>91</v>
      </c>
      <c r="E50" s="102"/>
      <c r="F50" s="100" t="s">
        <v>24</v>
      </c>
      <c r="G50" s="100"/>
      <c r="I50" s="4"/>
      <c r="J50" s="4"/>
    </row>
    <row r="51" spans="1:10" ht="15.75">
      <c r="A51" s="9"/>
      <c r="B51" s="99" t="s">
        <v>16</v>
      </c>
      <c r="C51" s="99"/>
      <c r="D51" s="102" t="s">
        <v>26</v>
      </c>
      <c r="E51" s="102"/>
      <c r="F51" s="98" t="s">
        <v>17</v>
      </c>
      <c r="G51" s="98"/>
      <c r="I51" s="4"/>
      <c r="J51" s="4"/>
    </row>
    <row r="52" spans="1:10" ht="15.75">
      <c r="A52" s="9"/>
      <c r="B52" s="100" t="s">
        <v>15</v>
      </c>
      <c r="C52" s="100"/>
      <c r="D52" s="103" t="s">
        <v>27</v>
      </c>
      <c r="E52" s="103"/>
      <c r="F52" s="101" t="s">
        <v>10</v>
      </c>
      <c r="G52" s="101"/>
      <c r="I52" s="4"/>
      <c r="J52" s="4"/>
    </row>
    <row r="53" spans="1:10" ht="15.75">
      <c r="A53" s="9"/>
      <c r="B53" s="17"/>
      <c r="C53" s="17"/>
      <c r="D53" s="17"/>
      <c r="E53" s="25"/>
      <c r="F53" s="24"/>
      <c r="G53" s="25"/>
      <c r="I53" s="4"/>
      <c r="J53" s="4"/>
    </row>
    <row r="54" spans="1:10" ht="15.75">
      <c r="A54" s="9"/>
      <c r="B54" s="17"/>
      <c r="C54" s="17"/>
      <c r="D54" s="17"/>
      <c r="E54" s="26"/>
      <c r="F54" s="24"/>
      <c r="G54" s="27"/>
      <c r="I54" s="4"/>
      <c r="J54" s="4"/>
    </row>
    <row r="55" spans="1:10" ht="15.75">
      <c r="A55" s="9"/>
      <c r="B55" s="17"/>
      <c r="C55" s="17"/>
      <c r="D55" s="17"/>
      <c r="E55" s="26"/>
      <c r="F55" s="26"/>
      <c r="G55" s="27"/>
      <c r="I55" s="4"/>
      <c r="J55" s="4"/>
    </row>
    <row r="56" spans="1:10" ht="15.75">
      <c r="A56" s="9"/>
      <c r="B56" s="17"/>
      <c r="C56" s="17"/>
      <c r="D56" s="17"/>
      <c r="E56" s="26"/>
      <c r="F56" s="26"/>
      <c r="G56" s="27"/>
      <c r="I56" s="4"/>
      <c r="J56" s="4"/>
    </row>
    <row r="57" spans="1:10" ht="15.75">
      <c r="A57" s="9"/>
      <c r="B57" s="17"/>
      <c r="C57" s="17"/>
      <c r="D57" s="17"/>
      <c r="E57" s="26"/>
      <c r="F57" s="26"/>
      <c r="G57" s="27"/>
      <c r="I57" s="4"/>
      <c r="J57" s="4"/>
    </row>
    <row r="58" spans="1:10" ht="15" customHeight="1">
      <c r="F58" s="26"/>
      <c r="G58" s="1"/>
      <c r="I58" s="4"/>
      <c r="J58" s="4"/>
    </row>
    <row r="59" spans="1:10">
      <c r="G59" s="1"/>
      <c r="I59" s="4"/>
      <c r="J59" s="4"/>
    </row>
    <row r="60" spans="1:10">
      <c r="G60" s="1"/>
    </row>
    <row r="61" spans="1:10" ht="15" customHeight="1">
      <c r="I61" s="4"/>
      <c r="J61" s="4"/>
    </row>
    <row r="62" spans="1:10" ht="15" customHeight="1">
      <c r="I62" s="4"/>
      <c r="J62" s="4"/>
    </row>
    <row r="63" spans="1:10" ht="15" customHeight="1"/>
    <row r="64" spans="1:10" ht="15" customHeight="1"/>
    <row r="65" ht="15" customHeight="1"/>
    <row r="66" ht="15" customHeight="1"/>
    <row r="67" ht="15" customHeight="1"/>
    <row r="68" ht="15" customHeight="1"/>
  </sheetData>
  <mergeCells count="13">
    <mergeCell ref="B10:G10"/>
    <mergeCell ref="B6:G6"/>
    <mergeCell ref="B7:G7"/>
    <mergeCell ref="B8:G8"/>
    <mergeCell ref="B50:C50"/>
    <mergeCell ref="D50:E50"/>
    <mergeCell ref="F50:G50"/>
    <mergeCell ref="B51:C51"/>
    <mergeCell ref="D51:E51"/>
    <mergeCell ref="F51:G51"/>
    <mergeCell ref="B52:C52"/>
    <mergeCell ref="D52:E52"/>
    <mergeCell ref="F52:G52"/>
  </mergeCells>
  <pageMargins left="0.31496062992125984" right="0.35433070866141736" top="0.35433070866141736" bottom="0.15748031496062992" header="0.31496062992125984" footer="0.31496062992125984"/>
  <pageSetup scale="8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00CCF5-FDF6-482E-A508-C9A2DFA4F84F}">
  <dimension ref="D12:S32"/>
  <sheetViews>
    <sheetView workbookViewId="0">
      <selection activeCell="P11" sqref="P11"/>
    </sheetView>
  </sheetViews>
  <sheetFormatPr baseColWidth="10" defaultRowHeight="15"/>
  <cols>
    <col min="4" max="4" width="14.140625" bestFit="1" customWidth="1"/>
    <col min="6" max="6" width="13.140625" bestFit="1" customWidth="1"/>
    <col min="8" max="8" width="13.140625" bestFit="1" customWidth="1"/>
    <col min="10" max="10" width="11.42578125" style="2"/>
    <col min="16" max="16" width="13.140625" bestFit="1" customWidth="1"/>
    <col min="17" max="17" width="14.140625" bestFit="1" customWidth="1"/>
    <col min="18" max="18" width="13.140625" bestFit="1" customWidth="1"/>
  </cols>
  <sheetData>
    <row r="12" spans="4:17">
      <c r="D12" s="2">
        <v>482170.01</v>
      </c>
      <c r="E12" s="2">
        <v>604986.55000000005</v>
      </c>
      <c r="F12" s="1">
        <f>SUM(D12:E12)</f>
        <v>1087156.56</v>
      </c>
      <c r="P12" s="2">
        <v>50900</v>
      </c>
    </row>
    <row r="13" spans="4:17">
      <c r="D13" s="2">
        <v>34187.040000000001</v>
      </c>
      <c r="E13" s="2"/>
      <c r="F13" s="1"/>
      <c r="P13" s="2">
        <v>523491.47</v>
      </c>
    </row>
    <row r="14" spans="4:17">
      <c r="D14" s="2">
        <f>SUM(D12:D13)</f>
        <v>516357.05</v>
      </c>
      <c r="E14" s="2"/>
      <c r="F14" s="1"/>
      <c r="J14" s="2">
        <v>668.06</v>
      </c>
      <c r="P14" s="2">
        <v>342</v>
      </c>
    </row>
    <row r="15" spans="4:17">
      <c r="D15" s="1">
        <f>SUM(D14*18%)</f>
        <v>92944.269</v>
      </c>
      <c r="E15" s="1">
        <f>SUM(E12*18%)</f>
        <v>108897.579</v>
      </c>
      <c r="F15" s="1">
        <f>SUM(D15:E15)</f>
        <v>201841.848</v>
      </c>
      <c r="H15" s="2">
        <v>570799.51</v>
      </c>
      <c r="J15" s="2">
        <v>6961.95</v>
      </c>
      <c r="P15" s="2">
        <v>119990</v>
      </c>
      <c r="Q15">
        <v>668.06</v>
      </c>
    </row>
    <row r="16" spans="4:17">
      <c r="D16" s="1">
        <v>63910.11</v>
      </c>
      <c r="E16" s="1"/>
      <c r="F16" s="1"/>
      <c r="H16" s="2"/>
      <c r="J16" s="2">
        <v>22490</v>
      </c>
      <c r="P16" s="2">
        <v>2754</v>
      </c>
      <c r="Q16" s="2">
        <v>6961.95</v>
      </c>
    </row>
    <row r="17" spans="4:19">
      <c r="D17" s="1">
        <v>12782.02</v>
      </c>
      <c r="E17" s="1"/>
      <c r="H17" s="1">
        <f>+D12</f>
        <v>482170.01</v>
      </c>
      <c r="J17" s="2">
        <v>22490</v>
      </c>
      <c r="P17" s="1">
        <v>572.04</v>
      </c>
      <c r="Q17" s="2">
        <v>22490</v>
      </c>
    </row>
    <row r="18" spans="4:19">
      <c r="D18" s="1">
        <f>SUM(D14:D17)</f>
        <v>685993.44900000002</v>
      </c>
      <c r="E18" s="1"/>
      <c r="H18" s="1">
        <f>SUM(H15:H17)</f>
        <v>1052969.52</v>
      </c>
      <c r="J18" s="2">
        <v>50900</v>
      </c>
      <c r="K18" s="2">
        <v>76350</v>
      </c>
      <c r="L18" s="1">
        <f>SUM(J18-K18)</f>
        <v>-25450</v>
      </c>
      <c r="M18" s="1">
        <f>SUM(J18-K18)</f>
        <v>-25450</v>
      </c>
      <c r="P18" s="1">
        <v>34187.040000000001</v>
      </c>
      <c r="Q18" s="2">
        <v>22490</v>
      </c>
      <c r="R18" s="1"/>
    </row>
    <row r="19" spans="4:19">
      <c r="D19" s="2">
        <v>888978.86</v>
      </c>
      <c r="E19" s="1">
        <f>SUM(E12:E15)</f>
        <v>713884.12900000007</v>
      </c>
      <c r="J19" s="2">
        <v>21800</v>
      </c>
      <c r="Q19" s="2">
        <v>21800</v>
      </c>
      <c r="R19" s="1"/>
    </row>
    <row r="20" spans="4:19">
      <c r="J20" s="2">
        <v>41800</v>
      </c>
      <c r="P20" s="1"/>
      <c r="Q20" s="2">
        <v>41800</v>
      </c>
    </row>
    <row r="21" spans="4:19">
      <c r="D21" s="2"/>
      <c r="J21" s="2">
        <v>315060</v>
      </c>
      <c r="Q21" s="2">
        <v>315060</v>
      </c>
    </row>
    <row r="22" spans="4:19">
      <c r="D22" s="2"/>
      <c r="J22" s="2">
        <f>SUM(J14:J21)</f>
        <v>482170.01</v>
      </c>
      <c r="M22" s="2">
        <v>558520.01</v>
      </c>
      <c r="N22" s="1">
        <f>SUM(J22-M22)</f>
        <v>-76350</v>
      </c>
      <c r="P22" s="1">
        <f>SUM(P12:P21)</f>
        <v>732236.55</v>
      </c>
      <c r="Q22" s="1">
        <f>SUM(Q15:Q21)</f>
        <v>431270.01</v>
      </c>
    </row>
    <row r="23" spans="4:19">
      <c r="D23" s="2"/>
      <c r="J23" s="2">
        <v>119990</v>
      </c>
      <c r="O23" s="108">
        <v>0.18</v>
      </c>
      <c r="P23" s="1">
        <f>SUM(P22*18%)</f>
        <v>131802.579</v>
      </c>
      <c r="Q23" s="1">
        <f>SUM(Q22*18%)</f>
        <v>77628.601800000004</v>
      </c>
      <c r="R23" s="2">
        <v>209431.18</v>
      </c>
      <c r="S23" s="1">
        <f>SUM(R23-Q23)</f>
        <v>131802.57819999999</v>
      </c>
    </row>
    <row r="24" spans="4:19">
      <c r="D24" s="2"/>
      <c r="J24" s="2">
        <f>SUM(J22:J23)</f>
        <v>602160.01</v>
      </c>
      <c r="O24" s="108">
        <v>0.1</v>
      </c>
      <c r="P24" s="1">
        <v>20783.11</v>
      </c>
      <c r="Q24" s="1">
        <f>SUM(Q22*10%)</f>
        <v>43127.001000000004</v>
      </c>
      <c r="R24" s="2"/>
      <c r="S24" s="1"/>
    </row>
    <row r="25" spans="4:19">
      <c r="D25" s="1"/>
      <c r="J25" s="2">
        <v>2754</v>
      </c>
      <c r="O25" s="108">
        <v>0.02</v>
      </c>
      <c r="P25" s="1">
        <v>4156.62</v>
      </c>
      <c r="Q25" s="1">
        <f>SUM(Q22*2%)</f>
        <v>8625.4002</v>
      </c>
      <c r="R25" s="2"/>
      <c r="S25" s="1"/>
    </row>
    <row r="26" spans="4:19">
      <c r="D26" s="1"/>
      <c r="G26" s="1"/>
      <c r="J26" s="2">
        <f>SUM(J24:J25)</f>
        <v>604914.01</v>
      </c>
      <c r="P26" s="1">
        <f>SUM(P22:P25)</f>
        <v>888978.85900000005</v>
      </c>
      <c r="Q26" s="1">
        <f>SUM(Q22:Q25)</f>
        <v>560651.01300000004</v>
      </c>
      <c r="R26" s="1">
        <f>SUM(P26:Q26)</f>
        <v>1449629.872</v>
      </c>
      <c r="S26">
        <v>1449</v>
      </c>
    </row>
    <row r="27" spans="4:19">
      <c r="D27" s="1"/>
      <c r="J27" s="2">
        <v>34187.040000000001</v>
      </c>
      <c r="M27" s="1">
        <f>SUM(D12-K18)</f>
        <v>405820.01</v>
      </c>
    </row>
    <row r="28" spans="4:19">
      <c r="D28" s="1"/>
      <c r="J28" s="2">
        <f>SUM(J26:J27)</f>
        <v>639101.05000000005</v>
      </c>
      <c r="P28" s="1"/>
    </row>
    <row r="29" spans="4:19">
      <c r="D29" s="1"/>
      <c r="J29" s="2">
        <v>639101.05000000005</v>
      </c>
      <c r="P29" s="1"/>
    </row>
    <row r="30" spans="4:19">
      <c r="J30" s="2">
        <f>SUM(J29*10%)</f>
        <v>63910.10500000001</v>
      </c>
      <c r="P30" s="1"/>
      <c r="Q30" s="1"/>
      <c r="R30" s="1"/>
    </row>
    <row r="31" spans="4:19">
      <c r="J31" s="2">
        <f>SUM(J29*2%)</f>
        <v>12782.021000000001</v>
      </c>
      <c r="P31" s="1"/>
      <c r="Q31" s="1"/>
    </row>
    <row r="32" spans="4:19">
      <c r="J32" s="2">
        <f>SUM(J28-J29)</f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C831C8-A61E-4B7D-B0EB-3787CAE9FC71}">
  <dimension ref="B1:N425"/>
  <sheetViews>
    <sheetView topLeftCell="A391" workbookViewId="0">
      <selection activeCell="E419" sqref="E419:E423"/>
    </sheetView>
  </sheetViews>
  <sheetFormatPr baseColWidth="10" defaultRowHeight="15"/>
  <cols>
    <col min="5" max="5" width="11.7109375" bestFit="1" customWidth="1"/>
  </cols>
  <sheetData>
    <row r="1" spans="2:14">
      <c r="B1" t="s">
        <v>92</v>
      </c>
      <c r="C1" s="28">
        <v>44987</v>
      </c>
      <c r="D1">
        <v>52423987</v>
      </c>
      <c r="E1" s="109">
        <v>78195</v>
      </c>
    </row>
    <row r="2" spans="2:14">
      <c r="B2" t="s">
        <v>92</v>
      </c>
      <c r="C2" s="28">
        <v>44987</v>
      </c>
      <c r="D2">
        <v>52429936</v>
      </c>
      <c r="E2">
        <v>5</v>
      </c>
    </row>
    <row r="3" spans="2:14">
      <c r="B3" t="s">
        <v>92</v>
      </c>
      <c r="C3" s="28">
        <v>44987</v>
      </c>
      <c r="D3">
        <v>52430526</v>
      </c>
      <c r="E3" s="109">
        <v>3240</v>
      </c>
      <c r="N3" s="109"/>
    </row>
    <row r="4" spans="2:14">
      <c r="B4" t="s">
        <v>92</v>
      </c>
      <c r="C4" s="28">
        <v>44987</v>
      </c>
      <c r="D4">
        <v>52430528</v>
      </c>
      <c r="E4" s="109">
        <v>66930</v>
      </c>
      <c r="N4" s="109"/>
    </row>
    <row r="5" spans="2:14">
      <c r="B5" t="s">
        <v>92</v>
      </c>
      <c r="C5" s="28">
        <v>44987</v>
      </c>
      <c r="D5">
        <v>52485965</v>
      </c>
      <c r="E5" s="109">
        <v>84630</v>
      </c>
      <c r="N5" s="109"/>
    </row>
    <row r="6" spans="2:14">
      <c r="B6" t="s">
        <v>92</v>
      </c>
      <c r="C6" s="28">
        <v>44987</v>
      </c>
      <c r="D6">
        <v>52486718</v>
      </c>
      <c r="E6" s="109">
        <v>16605</v>
      </c>
      <c r="N6" s="109"/>
    </row>
    <row r="7" spans="2:14">
      <c r="B7" t="s">
        <v>92</v>
      </c>
      <c r="C7" s="28">
        <v>44987</v>
      </c>
      <c r="D7">
        <v>52486719</v>
      </c>
      <c r="E7" s="109">
        <v>20970</v>
      </c>
      <c r="N7" s="109"/>
    </row>
    <row r="8" spans="2:14">
      <c r="B8" t="s">
        <v>92</v>
      </c>
      <c r="C8" s="28">
        <v>44987</v>
      </c>
      <c r="D8">
        <v>52486827</v>
      </c>
      <c r="E8">
        <v>5</v>
      </c>
      <c r="N8" s="109"/>
    </row>
    <row r="9" spans="2:14">
      <c r="B9" t="s">
        <v>92</v>
      </c>
      <c r="C9" s="28">
        <v>44987</v>
      </c>
      <c r="D9">
        <v>52600768</v>
      </c>
      <c r="E9" s="109">
        <v>4050</v>
      </c>
      <c r="N9" s="109"/>
    </row>
    <row r="10" spans="2:14">
      <c r="B10" t="s">
        <v>92</v>
      </c>
      <c r="C10" s="28">
        <v>44987</v>
      </c>
      <c r="D10">
        <v>52600769</v>
      </c>
      <c r="E10" s="109">
        <v>74620</v>
      </c>
      <c r="N10" s="109"/>
    </row>
    <row r="11" spans="2:14">
      <c r="B11" t="s">
        <v>92</v>
      </c>
      <c r="C11" s="28">
        <v>44991</v>
      </c>
      <c r="D11">
        <v>52345202</v>
      </c>
      <c r="E11" s="109">
        <v>29385</v>
      </c>
      <c r="N11" s="109"/>
    </row>
    <row r="12" spans="2:14">
      <c r="B12" t="s">
        <v>92</v>
      </c>
      <c r="C12" s="28">
        <v>44991</v>
      </c>
      <c r="D12">
        <v>52345203</v>
      </c>
      <c r="E12" s="109">
        <v>14895</v>
      </c>
      <c r="N12" s="109"/>
    </row>
    <row r="13" spans="2:14">
      <c r="B13" t="s">
        <v>92</v>
      </c>
      <c r="C13" s="28">
        <v>44991</v>
      </c>
      <c r="D13">
        <v>52345205</v>
      </c>
      <c r="E13" s="109">
        <v>2790</v>
      </c>
      <c r="N13" s="109"/>
    </row>
    <row r="14" spans="2:14">
      <c r="B14" t="s">
        <v>92</v>
      </c>
      <c r="C14" s="28">
        <v>44991</v>
      </c>
      <c r="D14">
        <v>52345209</v>
      </c>
      <c r="E14" s="109">
        <v>77835</v>
      </c>
      <c r="N14" s="109"/>
    </row>
    <row r="15" spans="2:14">
      <c r="B15" t="s">
        <v>92</v>
      </c>
      <c r="C15" s="28">
        <v>44991</v>
      </c>
      <c r="D15">
        <v>52346425</v>
      </c>
      <c r="E15" s="109">
        <v>78585</v>
      </c>
      <c r="N15" s="109"/>
    </row>
    <row r="16" spans="2:14">
      <c r="B16" t="s">
        <v>92</v>
      </c>
      <c r="C16" s="28">
        <v>44991</v>
      </c>
      <c r="D16">
        <v>52346440</v>
      </c>
      <c r="E16" s="109">
        <v>22935</v>
      </c>
      <c r="N16" s="109"/>
    </row>
    <row r="17" spans="2:14">
      <c r="B17" t="s">
        <v>92</v>
      </c>
      <c r="C17" s="28">
        <v>44991</v>
      </c>
      <c r="D17">
        <v>52346448</v>
      </c>
      <c r="E17" s="109">
        <v>3285</v>
      </c>
      <c r="N17" s="109"/>
    </row>
    <row r="18" spans="2:14">
      <c r="B18" t="s">
        <v>92</v>
      </c>
      <c r="C18" s="28">
        <v>44991</v>
      </c>
      <c r="D18">
        <v>52346452</v>
      </c>
      <c r="E18" s="109">
        <v>3915</v>
      </c>
      <c r="N18" s="109"/>
    </row>
    <row r="19" spans="2:14">
      <c r="B19" t="s">
        <v>92</v>
      </c>
      <c r="C19" s="28">
        <v>44991</v>
      </c>
      <c r="D19">
        <v>52346459</v>
      </c>
      <c r="E19" s="109">
        <v>57765</v>
      </c>
      <c r="N19" s="109"/>
    </row>
    <row r="20" spans="2:14">
      <c r="B20" t="s">
        <v>92</v>
      </c>
      <c r="C20" s="28">
        <v>44991</v>
      </c>
      <c r="D20">
        <v>52346505</v>
      </c>
      <c r="E20" s="109">
        <v>39955</v>
      </c>
      <c r="N20" s="109"/>
    </row>
    <row r="21" spans="2:14">
      <c r="B21" t="s">
        <v>92</v>
      </c>
      <c r="C21" s="28">
        <v>44991</v>
      </c>
      <c r="D21">
        <v>52346506</v>
      </c>
      <c r="E21" s="109">
        <v>51975</v>
      </c>
      <c r="N21" s="109"/>
    </row>
    <row r="22" spans="2:14">
      <c r="B22" t="s">
        <v>92</v>
      </c>
      <c r="C22" s="28">
        <v>44991</v>
      </c>
      <c r="D22">
        <v>52346507</v>
      </c>
      <c r="E22" s="109">
        <v>1065</v>
      </c>
      <c r="N22" s="109"/>
    </row>
    <row r="23" spans="2:14">
      <c r="B23" t="s">
        <v>92</v>
      </c>
      <c r="C23" s="28">
        <v>44991</v>
      </c>
      <c r="D23">
        <v>52346508</v>
      </c>
      <c r="E23" s="109">
        <v>53025</v>
      </c>
      <c r="N23" s="109"/>
    </row>
    <row r="24" spans="2:14">
      <c r="B24" t="s">
        <v>92</v>
      </c>
      <c r="C24" s="28">
        <v>44991</v>
      </c>
      <c r="D24">
        <v>52346509</v>
      </c>
      <c r="E24" s="109">
        <v>14880</v>
      </c>
      <c r="N24" s="109"/>
    </row>
    <row r="25" spans="2:14">
      <c r="B25" t="s">
        <v>92</v>
      </c>
      <c r="C25" s="28">
        <v>44991</v>
      </c>
      <c r="D25">
        <v>52346553</v>
      </c>
      <c r="E25" s="109">
        <v>74280</v>
      </c>
      <c r="N25" s="109"/>
    </row>
    <row r="26" spans="2:14">
      <c r="B26" t="s">
        <v>92</v>
      </c>
      <c r="C26" s="28">
        <v>44991</v>
      </c>
      <c r="D26">
        <v>52346554</v>
      </c>
      <c r="E26" s="109">
        <v>82995</v>
      </c>
      <c r="N26" s="109"/>
    </row>
    <row r="27" spans="2:14">
      <c r="B27" t="s">
        <v>92</v>
      </c>
      <c r="C27" s="28">
        <v>44991</v>
      </c>
      <c r="D27">
        <v>52346564</v>
      </c>
      <c r="E27" s="109">
        <v>4185</v>
      </c>
      <c r="N27" s="109"/>
    </row>
    <row r="28" spans="2:14">
      <c r="B28" t="s">
        <v>92</v>
      </c>
      <c r="C28" s="28">
        <v>44991</v>
      </c>
      <c r="D28">
        <v>52346565</v>
      </c>
      <c r="E28" s="109">
        <v>16775</v>
      </c>
      <c r="N28" s="109"/>
    </row>
    <row r="29" spans="2:14">
      <c r="B29" t="s">
        <v>92</v>
      </c>
      <c r="C29" s="28">
        <v>44991</v>
      </c>
      <c r="D29">
        <v>52346637</v>
      </c>
      <c r="E29" s="109">
        <v>18075</v>
      </c>
      <c r="N29" s="109"/>
    </row>
    <row r="30" spans="2:14">
      <c r="B30" t="s">
        <v>92</v>
      </c>
      <c r="C30" s="28">
        <v>44991</v>
      </c>
      <c r="D30">
        <v>52346638</v>
      </c>
      <c r="E30" s="109">
        <v>1305</v>
      </c>
      <c r="N30" s="109"/>
    </row>
    <row r="31" spans="2:14">
      <c r="B31" t="s">
        <v>92</v>
      </c>
      <c r="C31" s="28">
        <v>44991</v>
      </c>
      <c r="D31">
        <v>52346639</v>
      </c>
      <c r="E31" s="109">
        <v>7740</v>
      </c>
      <c r="N31" s="109"/>
    </row>
    <row r="32" spans="2:14">
      <c r="B32" t="s">
        <v>92</v>
      </c>
      <c r="C32" s="28">
        <v>44991</v>
      </c>
      <c r="D32">
        <v>52346643</v>
      </c>
      <c r="E32" s="109">
        <v>60315</v>
      </c>
      <c r="N32" s="109"/>
    </row>
    <row r="33" spans="2:14">
      <c r="B33" t="s">
        <v>92</v>
      </c>
      <c r="C33" s="28">
        <v>44991</v>
      </c>
      <c r="D33">
        <v>52347876</v>
      </c>
      <c r="E33" s="109">
        <v>1185</v>
      </c>
      <c r="N33" s="109"/>
    </row>
    <row r="34" spans="2:14">
      <c r="B34" t="s">
        <v>92</v>
      </c>
      <c r="C34" s="28">
        <v>44991</v>
      </c>
      <c r="D34">
        <v>52347879</v>
      </c>
      <c r="E34" s="109">
        <v>12900</v>
      </c>
      <c r="N34" s="109"/>
    </row>
    <row r="35" spans="2:14">
      <c r="B35" t="s">
        <v>92</v>
      </c>
      <c r="C35" s="28">
        <v>44991</v>
      </c>
      <c r="D35">
        <v>52347881</v>
      </c>
      <c r="E35" s="109">
        <v>19260</v>
      </c>
      <c r="N35" s="109"/>
    </row>
    <row r="36" spans="2:14">
      <c r="B36" t="s">
        <v>92</v>
      </c>
      <c r="C36" s="28">
        <v>44991</v>
      </c>
      <c r="D36">
        <v>52487015</v>
      </c>
      <c r="E36" s="109">
        <v>18600</v>
      </c>
      <c r="N36" s="109"/>
    </row>
    <row r="37" spans="2:14">
      <c r="B37" t="s">
        <v>92</v>
      </c>
      <c r="C37" s="28">
        <v>44991</v>
      </c>
      <c r="D37">
        <v>52487016</v>
      </c>
      <c r="E37" s="109">
        <v>14760</v>
      </c>
      <c r="N37" s="109"/>
    </row>
    <row r="38" spans="2:14">
      <c r="B38" t="s">
        <v>92</v>
      </c>
      <c r="C38" s="28">
        <v>44991</v>
      </c>
      <c r="D38">
        <v>52487017</v>
      </c>
      <c r="E38" s="109">
        <v>61470</v>
      </c>
      <c r="N38" s="109"/>
    </row>
    <row r="39" spans="2:14">
      <c r="B39" t="s">
        <v>92</v>
      </c>
      <c r="C39" s="28">
        <v>44991</v>
      </c>
      <c r="D39">
        <v>52487031</v>
      </c>
      <c r="E39" s="109">
        <v>74460</v>
      </c>
      <c r="N39" s="109"/>
    </row>
    <row r="40" spans="2:14">
      <c r="B40" t="s">
        <v>92</v>
      </c>
      <c r="C40" s="28">
        <v>44992</v>
      </c>
      <c r="D40">
        <v>52429486</v>
      </c>
      <c r="E40" s="109">
        <v>77205</v>
      </c>
      <c r="N40" s="109"/>
    </row>
    <row r="41" spans="2:14">
      <c r="B41" t="s">
        <v>92</v>
      </c>
      <c r="C41" s="28">
        <v>44992</v>
      </c>
      <c r="D41">
        <v>56567001</v>
      </c>
      <c r="E41" s="109">
        <v>81630</v>
      </c>
      <c r="N41" s="109"/>
    </row>
    <row r="42" spans="2:14">
      <c r="B42" t="s">
        <v>92</v>
      </c>
      <c r="C42" s="28">
        <v>44992</v>
      </c>
      <c r="D42">
        <v>56567254</v>
      </c>
      <c r="E42" s="109">
        <v>2535</v>
      </c>
      <c r="N42" s="109"/>
    </row>
    <row r="43" spans="2:14">
      <c r="B43" t="s">
        <v>92</v>
      </c>
      <c r="C43" s="28">
        <v>44992</v>
      </c>
      <c r="D43">
        <v>56567255</v>
      </c>
      <c r="E43" s="109">
        <v>3795</v>
      </c>
      <c r="N43" s="109"/>
    </row>
    <row r="44" spans="2:14">
      <c r="B44" t="s">
        <v>92</v>
      </c>
      <c r="C44" s="28">
        <v>44992</v>
      </c>
      <c r="D44">
        <v>56567270</v>
      </c>
      <c r="E44" s="109">
        <v>21915</v>
      </c>
      <c r="N44" s="109"/>
    </row>
    <row r="45" spans="2:14">
      <c r="B45" t="s">
        <v>92</v>
      </c>
      <c r="C45" s="28">
        <v>44992</v>
      </c>
      <c r="D45">
        <v>56567511</v>
      </c>
      <c r="E45" s="109">
        <v>16455</v>
      </c>
      <c r="N45" s="109"/>
    </row>
    <row r="46" spans="2:14">
      <c r="B46" t="s">
        <v>92</v>
      </c>
      <c r="C46" s="28">
        <v>44992</v>
      </c>
      <c r="D46">
        <v>56567537</v>
      </c>
      <c r="E46" s="109">
        <v>82760</v>
      </c>
      <c r="N46" s="109"/>
    </row>
    <row r="47" spans="2:14">
      <c r="B47" t="s">
        <v>92</v>
      </c>
      <c r="C47" s="28">
        <v>44992</v>
      </c>
      <c r="D47">
        <v>56567900</v>
      </c>
      <c r="E47" s="109">
        <v>73740</v>
      </c>
      <c r="N47" s="109"/>
    </row>
    <row r="48" spans="2:14">
      <c r="B48" t="s">
        <v>92</v>
      </c>
      <c r="C48" s="28">
        <v>44993</v>
      </c>
      <c r="D48">
        <v>56564033</v>
      </c>
      <c r="E48" s="109">
        <v>2985</v>
      </c>
      <c r="N48" s="109"/>
    </row>
    <row r="49" spans="2:14">
      <c r="B49" t="s">
        <v>92</v>
      </c>
      <c r="C49" s="28">
        <v>44993</v>
      </c>
      <c r="D49">
        <v>56564034</v>
      </c>
      <c r="E49" s="109">
        <v>18630</v>
      </c>
      <c r="N49" s="109"/>
    </row>
    <row r="50" spans="2:14">
      <c r="B50" t="s">
        <v>92</v>
      </c>
      <c r="C50" s="28">
        <v>44993</v>
      </c>
      <c r="D50">
        <v>56564472</v>
      </c>
      <c r="E50" s="109">
        <v>81240</v>
      </c>
      <c r="N50" s="109"/>
    </row>
    <row r="51" spans="2:14">
      <c r="B51" t="s">
        <v>92</v>
      </c>
      <c r="C51" s="28">
        <v>44993</v>
      </c>
      <c r="D51">
        <v>56565527</v>
      </c>
      <c r="E51" s="109">
        <v>78765</v>
      </c>
      <c r="N51" s="109"/>
    </row>
    <row r="52" spans="2:14">
      <c r="B52" t="s">
        <v>92</v>
      </c>
      <c r="C52" s="28">
        <v>44993</v>
      </c>
      <c r="D52">
        <v>56565607</v>
      </c>
      <c r="E52">
        <v>5</v>
      </c>
      <c r="N52" s="109"/>
    </row>
    <row r="53" spans="2:14">
      <c r="B53" t="s">
        <v>92</v>
      </c>
      <c r="C53" s="28">
        <v>44993</v>
      </c>
      <c r="D53">
        <v>56565609</v>
      </c>
      <c r="E53" s="109">
        <v>3465</v>
      </c>
      <c r="N53" s="109"/>
    </row>
    <row r="54" spans="2:14">
      <c r="B54" t="s">
        <v>92</v>
      </c>
      <c r="C54" s="28">
        <v>44993</v>
      </c>
      <c r="D54">
        <v>56565752</v>
      </c>
      <c r="E54" s="109">
        <v>72315</v>
      </c>
      <c r="N54" s="109"/>
    </row>
    <row r="55" spans="2:14">
      <c r="B55" t="s">
        <v>92</v>
      </c>
      <c r="C55" s="28">
        <v>44993</v>
      </c>
      <c r="D55">
        <v>56566516</v>
      </c>
      <c r="E55" s="109">
        <v>74715</v>
      </c>
      <c r="N55" s="109"/>
    </row>
    <row r="56" spans="2:14">
      <c r="B56" t="s">
        <v>92</v>
      </c>
      <c r="C56" s="28">
        <v>44993</v>
      </c>
      <c r="D56">
        <v>56566517</v>
      </c>
      <c r="E56" s="109">
        <v>15960</v>
      </c>
      <c r="N56" s="109"/>
    </row>
    <row r="57" spans="2:14">
      <c r="B57" t="s">
        <v>92</v>
      </c>
      <c r="C57" s="28">
        <v>44994</v>
      </c>
      <c r="D57">
        <v>53176284</v>
      </c>
      <c r="E57" s="109">
        <v>6675</v>
      </c>
      <c r="N57" s="109"/>
    </row>
    <row r="58" spans="2:14">
      <c r="B58" t="s">
        <v>92</v>
      </c>
      <c r="C58" s="28">
        <v>44994</v>
      </c>
      <c r="D58">
        <v>53176285</v>
      </c>
      <c r="E58" s="109">
        <v>66300</v>
      </c>
      <c r="N58" s="109"/>
    </row>
    <row r="59" spans="2:14">
      <c r="B59" t="s">
        <v>92</v>
      </c>
      <c r="C59" s="28">
        <v>44994</v>
      </c>
      <c r="D59">
        <v>53176389</v>
      </c>
      <c r="E59" s="109">
        <v>80685</v>
      </c>
      <c r="N59" s="109"/>
    </row>
    <row r="60" spans="2:14">
      <c r="B60" t="s">
        <v>92</v>
      </c>
      <c r="C60" s="28">
        <v>44994</v>
      </c>
      <c r="D60">
        <v>58405538</v>
      </c>
      <c r="E60" s="109">
        <v>3105</v>
      </c>
      <c r="N60" s="109"/>
    </row>
    <row r="61" spans="2:14">
      <c r="B61" t="s">
        <v>92</v>
      </c>
      <c r="C61" s="28">
        <v>44994</v>
      </c>
      <c r="D61">
        <v>58405539</v>
      </c>
      <c r="E61" s="109">
        <v>14550</v>
      </c>
      <c r="N61" s="109"/>
    </row>
    <row r="62" spans="2:14">
      <c r="B62" t="s">
        <v>92</v>
      </c>
      <c r="C62" s="28">
        <v>44994</v>
      </c>
      <c r="D62">
        <v>58406600</v>
      </c>
      <c r="E62" s="109">
        <v>4080</v>
      </c>
      <c r="N62" s="109"/>
    </row>
    <row r="63" spans="2:14">
      <c r="B63" t="s">
        <v>92</v>
      </c>
      <c r="C63" s="28">
        <v>44994</v>
      </c>
      <c r="D63">
        <v>58406602</v>
      </c>
      <c r="E63" s="109">
        <v>18510</v>
      </c>
      <c r="N63" s="109"/>
    </row>
    <row r="64" spans="2:14">
      <c r="B64" t="s">
        <v>92</v>
      </c>
      <c r="C64" s="28">
        <v>44994</v>
      </c>
      <c r="D64">
        <v>58407535</v>
      </c>
      <c r="E64" s="109">
        <v>82365</v>
      </c>
      <c r="N64" s="109"/>
    </row>
    <row r="65" spans="2:14">
      <c r="B65" t="s">
        <v>92</v>
      </c>
      <c r="C65" s="28">
        <v>44994</v>
      </c>
      <c r="D65">
        <v>58407769</v>
      </c>
      <c r="E65" s="109">
        <v>79215</v>
      </c>
      <c r="N65" s="109"/>
    </row>
    <row r="66" spans="2:14">
      <c r="B66" t="s">
        <v>92</v>
      </c>
      <c r="C66" s="28">
        <v>44995</v>
      </c>
      <c r="D66">
        <v>58405613</v>
      </c>
      <c r="E66" s="109">
        <v>3765</v>
      </c>
      <c r="N66" s="109"/>
    </row>
    <row r="67" spans="2:14">
      <c r="B67" t="s">
        <v>92</v>
      </c>
      <c r="C67" s="28">
        <v>44995</v>
      </c>
      <c r="D67">
        <v>58405614</v>
      </c>
      <c r="E67" s="109">
        <v>79380</v>
      </c>
      <c r="N67" s="109"/>
    </row>
    <row r="68" spans="2:14">
      <c r="B68" t="s">
        <v>92</v>
      </c>
      <c r="C68" s="28">
        <v>44995</v>
      </c>
      <c r="D68">
        <v>58406842</v>
      </c>
      <c r="E68" s="109">
        <v>17895</v>
      </c>
      <c r="N68" s="109"/>
    </row>
    <row r="69" spans="2:14">
      <c r="B69" t="s">
        <v>92</v>
      </c>
      <c r="C69" s="28">
        <v>44995</v>
      </c>
      <c r="D69">
        <v>58406843</v>
      </c>
      <c r="E69" s="109">
        <v>2550</v>
      </c>
      <c r="N69" s="109"/>
    </row>
    <row r="70" spans="2:14">
      <c r="B70" t="s">
        <v>92</v>
      </c>
      <c r="C70" s="28">
        <v>44995</v>
      </c>
      <c r="D70">
        <v>58407145</v>
      </c>
      <c r="E70" s="109">
        <v>69270</v>
      </c>
      <c r="N70" s="109"/>
    </row>
    <row r="71" spans="2:14">
      <c r="B71" t="s">
        <v>92</v>
      </c>
      <c r="C71" s="28">
        <v>44995</v>
      </c>
      <c r="D71">
        <v>58407651</v>
      </c>
      <c r="E71" s="109">
        <v>17925</v>
      </c>
      <c r="N71" s="109"/>
    </row>
    <row r="72" spans="2:14">
      <c r="B72" t="s">
        <v>92</v>
      </c>
      <c r="C72" s="28">
        <v>44995</v>
      </c>
      <c r="D72">
        <v>58407652</v>
      </c>
      <c r="E72" s="109">
        <v>79470</v>
      </c>
      <c r="N72" s="109"/>
    </row>
    <row r="73" spans="2:14">
      <c r="B73" t="s">
        <v>92</v>
      </c>
      <c r="C73" s="28">
        <v>44995</v>
      </c>
      <c r="D73">
        <v>58407947</v>
      </c>
      <c r="E73" s="109">
        <v>67245</v>
      </c>
      <c r="N73" s="109"/>
    </row>
    <row r="74" spans="2:14">
      <c r="B74" t="s">
        <v>92</v>
      </c>
      <c r="C74" s="28">
        <v>44998</v>
      </c>
      <c r="D74">
        <v>53178395</v>
      </c>
      <c r="E74" s="109">
        <v>36255</v>
      </c>
      <c r="N74" s="109"/>
    </row>
    <row r="75" spans="2:14">
      <c r="B75" t="s">
        <v>92</v>
      </c>
      <c r="C75" s="28">
        <v>44998</v>
      </c>
      <c r="D75">
        <v>53178396</v>
      </c>
      <c r="E75" s="109">
        <v>17175</v>
      </c>
      <c r="N75" s="109"/>
    </row>
    <row r="76" spans="2:14">
      <c r="B76" t="s">
        <v>92</v>
      </c>
      <c r="C76" s="28">
        <v>44998</v>
      </c>
      <c r="D76">
        <v>53178399</v>
      </c>
      <c r="E76" s="109">
        <v>67005</v>
      </c>
      <c r="N76" s="109"/>
    </row>
    <row r="77" spans="2:14">
      <c r="B77" t="s">
        <v>92</v>
      </c>
      <c r="C77" s="28">
        <v>44998</v>
      </c>
      <c r="D77">
        <v>53178654</v>
      </c>
      <c r="E77" s="109">
        <v>17760</v>
      </c>
      <c r="N77" s="109"/>
    </row>
    <row r="78" spans="2:14">
      <c r="B78" t="s">
        <v>92</v>
      </c>
      <c r="C78" s="28">
        <v>44998</v>
      </c>
      <c r="D78">
        <v>53178655</v>
      </c>
      <c r="E78" s="109">
        <v>15780</v>
      </c>
      <c r="N78" s="109"/>
    </row>
    <row r="79" spans="2:14">
      <c r="B79" t="s">
        <v>92</v>
      </c>
      <c r="C79" s="28">
        <v>44998</v>
      </c>
      <c r="D79">
        <v>53178656</v>
      </c>
      <c r="E79" s="109">
        <v>41190</v>
      </c>
      <c r="N79" s="109"/>
    </row>
    <row r="80" spans="2:14">
      <c r="B80" t="s">
        <v>92</v>
      </c>
      <c r="C80" s="28">
        <v>44998</v>
      </c>
      <c r="D80">
        <v>53179195</v>
      </c>
      <c r="E80" s="109">
        <v>15390</v>
      </c>
      <c r="N80" s="109"/>
    </row>
    <row r="81" spans="2:14">
      <c r="B81" t="s">
        <v>92</v>
      </c>
      <c r="C81" s="28">
        <v>44998</v>
      </c>
      <c r="D81">
        <v>53179419</v>
      </c>
      <c r="E81" s="109">
        <v>18825</v>
      </c>
      <c r="N81" s="109"/>
    </row>
    <row r="82" spans="2:14">
      <c r="B82" t="s">
        <v>92</v>
      </c>
      <c r="C82" s="28">
        <v>44998</v>
      </c>
      <c r="D82">
        <v>54008014</v>
      </c>
      <c r="E82" s="109">
        <v>18975</v>
      </c>
      <c r="N82" s="109"/>
    </row>
    <row r="83" spans="2:14">
      <c r="B83" t="s">
        <v>92</v>
      </c>
      <c r="C83" s="28">
        <v>44998</v>
      </c>
      <c r="D83">
        <v>54008061</v>
      </c>
      <c r="E83" s="109">
        <v>88410</v>
      </c>
      <c r="N83" s="109"/>
    </row>
    <row r="84" spans="2:14">
      <c r="B84" t="s">
        <v>92</v>
      </c>
      <c r="C84" s="28">
        <v>44998</v>
      </c>
      <c r="D84">
        <v>54008093</v>
      </c>
      <c r="E84" s="109">
        <v>3990</v>
      </c>
      <c r="N84" s="109"/>
    </row>
    <row r="85" spans="2:14">
      <c r="B85" t="s">
        <v>92</v>
      </c>
      <c r="C85" s="28">
        <v>44998</v>
      </c>
      <c r="D85">
        <v>54008094</v>
      </c>
      <c r="E85" s="109">
        <v>11310</v>
      </c>
      <c r="N85" s="109"/>
    </row>
    <row r="86" spans="2:14">
      <c r="B86" t="s">
        <v>92</v>
      </c>
      <c r="C86" s="28">
        <v>44998</v>
      </c>
      <c r="D86">
        <v>54008095</v>
      </c>
      <c r="E86" s="109">
        <v>49455</v>
      </c>
      <c r="N86" s="109"/>
    </row>
    <row r="87" spans="2:14">
      <c r="B87" t="s">
        <v>92</v>
      </c>
      <c r="C87" s="28">
        <v>44998</v>
      </c>
      <c r="D87">
        <v>54008187</v>
      </c>
      <c r="E87" s="109">
        <v>28895</v>
      </c>
      <c r="N87" s="109"/>
    </row>
    <row r="88" spans="2:14">
      <c r="B88" t="s">
        <v>92</v>
      </c>
      <c r="C88" s="28">
        <v>44998</v>
      </c>
      <c r="D88">
        <v>54008692</v>
      </c>
      <c r="E88" s="109">
        <v>1185</v>
      </c>
      <c r="N88" s="109"/>
    </row>
    <row r="89" spans="2:14">
      <c r="B89" t="s">
        <v>92</v>
      </c>
      <c r="C89" s="28">
        <v>44998</v>
      </c>
      <c r="D89">
        <v>54008693</v>
      </c>
      <c r="E89">
        <v>945</v>
      </c>
      <c r="N89" s="109"/>
    </row>
    <row r="90" spans="2:14">
      <c r="B90" t="s">
        <v>92</v>
      </c>
      <c r="C90" s="28">
        <v>44998</v>
      </c>
      <c r="D90">
        <v>54008694</v>
      </c>
      <c r="E90" s="109">
        <v>23760</v>
      </c>
      <c r="N90" s="109"/>
    </row>
    <row r="91" spans="2:14">
      <c r="B91" t="s">
        <v>92</v>
      </c>
      <c r="C91" s="28">
        <v>44998</v>
      </c>
      <c r="D91">
        <v>54008695</v>
      </c>
      <c r="E91" s="109">
        <v>38160</v>
      </c>
      <c r="N91" s="109"/>
    </row>
    <row r="92" spans="2:14">
      <c r="B92" t="s">
        <v>92</v>
      </c>
      <c r="C92" s="28">
        <v>44998</v>
      </c>
      <c r="D92">
        <v>54008696</v>
      </c>
      <c r="E92" s="109">
        <v>60240</v>
      </c>
      <c r="N92" s="109"/>
    </row>
    <row r="93" spans="2:14">
      <c r="B93" t="s">
        <v>92</v>
      </c>
      <c r="C93" s="28">
        <v>44998</v>
      </c>
      <c r="D93">
        <v>58405704</v>
      </c>
      <c r="E93" s="109">
        <v>3330</v>
      </c>
      <c r="N93" s="109"/>
    </row>
    <row r="94" spans="2:14">
      <c r="B94" t="s">
        <v>92</v>
      </c>
      <c r="C94" s="28">
        <v>44998</v>
      </c>
      <c r="D94">
        <v>58405705</v>
      </c>
      <c r="E94" s="109">
        <v>5640</v>
      </c>
      <c r="N94" s="109"/>
    </row>
    <row r="95" spans="2:14">
      <c r="B95" t="s">
        <v>92</v>
      </c>
      <c r="C95" s="28">
        <v>44998</v>
      </c>
      <c r="D95">
        <v>58405708</v>
      </c>
      <c r="E95" s="109">
        <v>79200</v>
      </c>
      <c r="N95" s="109"/>
    </row>
    <row r="96" spans="2:14">
      <c r="B96" t="s">
        <v>92</v>
      </c>
      <c r="C96" s="28">
        <v>44999</v>
      </c>
      <c r="D96">
        <v>53177254</v>
      </c>
      <c r="E96" s="109">
        <v>85785</v>
      </c>
      <c r="N96" s="109"/>
    </row>
    <row r="97" spans="2:14">
      <c r="B97" t="s">
        <v>92</v>
      </c>
      <c r="C97" s="28">
        <v>44999</v>
      </c>
      <c r="D97">
        <v>53179430</v>
      </c>
      <c r="E97" s="109">
        <v>3465</v>
      </c>
      <c r="N97" s="109"/>
    </row>
    <row r="98" spans="2:14">
      <c r="B98" t="s">
        <v>92</v>
      </c>
      <c r="C98" s="28">
        <v>44999</v>
      </c>
      <c r="D98">
        <v>53179431</v>
      </c>
      <c r="E98" s="109">
        <v>3165</v>
      </c>
      <c r="N98" s="109"/>
    </row>
    <row r="99" spans="2:14">
      <c r="B99" t="s">
        <v>92</v>
      </c>
      <c r="C99" s="28">
        <v>44999</v>
      </c>
      <c r="D99">
        <v>54009838</v>
      </c>
      <c r="E99" s="109">
        <v>80520</v>
      </c>
      <c r="N99" s="109"/>
    </row>
    <row r="100" spans="2:14">
      <c r="B100" t="s">
        <v>92</v>
      </c>
      <c r="C100" s="28">
        <v>44999</v>
      </c>
      <c r="D100">
        <v>54010364</v>
      </c>
      <c r="E100" s="109">
        <v>78780</v>
      </c>
      <c r="N100" s="109"/>
    </row>
    <row r="101" spans="2:14">
      <c r="B101" t="s">
        <v>92</v>
      </c>
      <c r="C101" s="28">
        <v>44999</v>
      </c>
      <c r="D101">
        <v>54010366</v>
      </c>
      <c r="E101">
        <v>200</v>
      </c>
      <c r="N101" s="109"/>
    </row>
    <row r="102" spans="2:14">
      <c r="B102" t="s">
        <v>92</v>
      </c>
      <c r="C102" s="28">
        <v>44999</v>
      </c>
      <c r="D102">
        <v>54010513</v>
      </c>
      <c r="E102" s="109">
        <v>18060</v>
      </c>
      <c r="N102" s="109"/>
    </row>
    <row r="103" spans="2:14">
      <c r="B103" t="s">
        <v>92</v>
      </c>
      <c r="C103" s="28">
        <v>44999</v>
      </c>
      <c r="D103">
        <v>54010514</v>
      </c>
      <c r="E103" s="109">
        <v>78810</v>
      </c>
      <c r="N103" s="109"/>
    </row>
    <row r="104" spans="2:14">
      <c r="B104" t="s">
        <v>92</v>
      </c>
      <c r="C104" s="28">
        <v>45000</v>
      </c>
      <c r="D104">
        <v>54010677</v>
      </c>
      <c r="E104" s="109">
        <v>2670</v>
      </c>
      <c r="N104" s="109"/>
    </row>
    <row r="105" spans="2:14">
      <c r="B105" t="s">
        <v>92</v>
      </c>
      <c r="C105" s="28">
        <v>45000</v>
      </c>
      <c r="D105">
        <v>54010678</v>
      </c>
      <c r="E105" s="109">
        <v>90180</v>
      </c>
      <c r="N105" s="109"/>
    </row>
    <row r="106" spans="2:14">
      <c r="B106" t="s">
        <v>92</v>
      </c>
      <c r="C106" s="28">
        <v>45000</v>
      </c>
      <c r="D106">
        <v>54011158</v>
      </c>
      <c r="E106" s="109">
        <v>73605</v>
      </c>
      <c r="N106" s="109"/>
    </row>
    <row r="107" spans="2:14">
      <c r="B107" t="s">
        <v>92</v>
      </c>
      <c r="C107" s="28">
        <v>45000</v>
      </c>
      <c r="D107">
        <v>54011162</v>
      </c>
      <c r="E107" s="109">
        <v>69600</v>
      </c>
      <c r="N107" s="109"/>
    </row>
    <row r="108" spans="2:14">
      <c r="B108" t="s">
        <v>92</v>
      </c>
      <c r="C108" s="28">
        <v>45000</v>
      </c>
      <c r="D108">
        <v>54011850</v>
      </c>
      <c r="E108" s="109">
        <v>92385</v>
      </c>
      <c r="N108" s="109"/>
    </row>
    <row r="109" spans="2:14">
      <c r="B109" t="s">
        <v>92</v>
      </c>
      <c r="C109" s="28">
        <v>45000</v>
      </c>
      <c r="D109">
        <v>54011853</v>
      </c>
      <c r="E109" s="109">
        <v>20460</v>
      </c>
      <c r="N109" s="109"/>
    </row>
    <row r="110" spans="2:14">
      <c r="B110" t="s">
        <v>92</v>
      </c>
      <c r="C110" s="28">
        <v>45000</v>
      </c>
      <c r="D110">
        <v>54044306</v>
      </c>
      <c r="E110" s="109">
        <v>82800</v>
      </c>
      <c r="N110" s="109"/>
    </row>
    <row r="111" spans="2:14">
      <c r="B111" t="s">
        <v>92</v>
      </c>
      <c r="C111" s="28">
        <v>45000</v>
      </c>
      <c r="D111">
        <v>54046919</v>
      </c>
      <c r="E111" s="109">
        <v>3780</v>
      </c>
      <c r="N111" s="109"/>
    </row>
    <row r="112" spans="2:14">
      <c r="B112" t="s">
        <v>92</v>
      </c>
      <c r="C112" s="28">
        <v>45000</v>
      </c>
      <c r="D112">
        <v>54046920</v>
      </c>
      <c r="E112" s="109">
        <v>21240</v>
      </c>
      <c r="N112" s="109"/>
    </row>
    <row r="113" spans="2:14">
      <c r="B113" t="s">
        <v>92</v>
      </c>
      <c r="C113" s="28">
        <v>45001</v>
      </c>
      <c r="D113">
        <v>53177443</v>
      </c>
      <c r="E113" s="109">
        <v>15720</v>
      </c>
      <c r="N113" s="109"/>
    </row>
    <row r="114" spans="2:14">
      <c r="B114" t="s">
        <v>92</v>
      </c>
      <c r="C114" s="28">
        <v>45001</v>
      </c>
      <c r="D114">
        <v>53177444</v>
      </c>
      <c r="E114" s="109">
        <v>80955</v>
      </c>
      <c r="N114" s="109"/>
    </row>
    <row r="115" spans="2:14">
      <c r="B115" t="s">
        <v>92</v>
      </c>
      <c r="C115" s="28">
        <v>45001</v>
      </c>
      <c r="D115">
        <v>54009638</v>
      </c>
      <c r="E115" s="109">
        <v>67655</v>
      </c>
      <c r="N115" s="109"/>
    </row>
    <row r="116" spans="2:14">
      <c r="B116" t="s">
        <v>92</v>
      </c>
      <c r="C116" s="28">
        <v>45001</v>
      </c>
      <c r="D116">
        <v>54011605</v>
      </c>
      <c r="E116" s="109">
        <v>4020</v>
      </c>
      <c r="N116" s="109"/>
    </row>
    <row r="117" spans="2:14">
      <c r="B117" t="s">
        <v>92</v>
      </c>
      <c r="C117" s="28">
        <v>45001</v>
      </c>
      <c r="D117">
        <v>54011606</v>
      </c>
      <c r="E117" s="109">
        <v>82710</v>
      </c>
      <c r="N117" s="109"/>
    </row>
    <row r="118" spans="2:14">
      <c r="B118" t="s">
        <v>92</v>
      </c>
      <c r="C118" s="28">
        <v>45001</v>
      </c>
      <c r="D118">
        <v>54047290</v>
      </c>
      <c r="E118" s="109">
        <v>2685</v>
      </c>
      <c r="N118" s="109"/>
    </row>
    <row r="119" spans="2:14">
      <c r="B119" t="s">
        <v>92</v>
      </c>
      <c r="C119" s="28">
        <v>45001</v>
      </c>
      <c r="D119">
        <v>54047291</v>
      </c>
      <c r="E119" s="109">
        <v>20730</v>
      </c>
      <c r="N119" s="109"/>
    </row>
    <row r="120" spans="2:14">
      <c r="B120" t="s">
        <v>92</v>
      </c>
      <c r="C120" s="28">
        <v>45002</v>
      </c>
      <c r="D120">
        <v>53917454</v>
      </c>
      <c r="E120" s="109">
        <v>2715</v>
      </c>
      <c r="N120" s="109"/>
    </row>
    <row r="121" spans="2:14">
      <c r="B121" t="s">
        <v>92</v>
      </c>
      <c r="C121" s="28">
        <v>45002</v>
      </c>
      <c r="D121">
        <v>54009713</v>
      </c>
      <c r="E121" s="109">
        <v>70515</v>
      </c>
      <c r="N121" s="109"/>
    </row>
    <row r="122" spans="2:14">
      <c r="B122" t="s">
        <v>92</v>
      </c>
      <c r="C122" s="28">
        <v>45002</v>
      </c>
      <c r="D122">
        <v>54045681</v>
      </c>
      <c r="E122" s="109">
        <v>18525</v>
      </c>
      <c r="N122" s="109"/>
    </row>
    <row r="123" spans="2:14">
      <c r="B123" t="s">
        <v>92</v>
      </c>
      <c r="C123" s="28">
        <v>45002</v>
      </c>
      <c r="D123">
        <v>54045742</v>
      </c>
      <c r="E123" s="109">
        <v>87180</v>
      </c>
      <c r="N123" s="109"/>
    </row>
    <row r="124" spans="2:14">
      <c r="B124" t="s">
        <v>92</v>
      </c>
      <c r="C124" s="28">
        <v>45002</v>
      </c>
      <c r="D124">
        <v>54045743</v>
      </c>
      <c r="E124">
        <v>100</v>
      </c>
      <c r="N124" s="109"/>
    </row>
    <row r="125" spans="2:14">
      <c r="B125" t="s">
        <v>92</v>
      </c>
      <c r="C125" s="28">
        <v>45002</v>
      </c>
      <c r="D125">
        <v>54045835</v>
      </c>
      <c r="E125" s="109">
        <v>64095</v>
      </c>
      <c r="N125" s="109"/>
    </row>
    <row r="126" spans="2:14">
      <c r="B126" t="s">
        <v>92</v>
      </c>
      <c r="C126" s="28">
        <v>45002</v>
      </c>
      <c r="D126">
        <v>54047430</v>
      </c>
      <c r="E126" s="109">
        <v>69765</v>
      </c>
      <c r="N126" s="109"/>
    </row>
    <row r="127" spans="2:14">
      <c r="B127" t="s">
        <v>92</v>
      </c>
      <c r="C127" s="28">
        <v>45002</v>
      </c>
      <c r="D127">
        <v>54047631</v>
      </c>
      <c r="E127" s="109">
        <v>2220</v>
      </c>
      <c r="N127" s="109"/>
    </row>
    <row r="128" spans="2:14">
      <c r="B128" t="s">
        <v>92</v>
      </c>
      <c r="C128" s="28">
        <v>45002</v>
      </c>
      <c r="D128">
        <v>54047636</v>
      </c>
      <c r="E128" s="109">
        <v>17595</v>
      </c>
      <c r="N128" s="109"/>
    </row>
    <row r="129" spans="2:14">
      <c r="B129" t="s">
        <v>92</v>
      </c>
      <c r="C129" s="28">
        <v>45005</v>
      </c>
      <c r="D129">
        <v>53176056</v>
      </c>
      <c r="E129" s="109">
        <v>46650</v>
      </c>
      <c r="N129" s="109"/>
    </row>
    <row r="130" spans="2:14">
      <c r="B130" t="s">
        <v>92</v>
      </c>
      <c r="C130" s="28">
        <v>45005</v>
      </c>
      <c r="D130">
        <v>53176057</v>
      </c>
      <c r="E130" s="109">
        <v>32550</v>
      </c>
      <c r="N130" s="109"/>
    </row>
    <row r="131" spans="2:14">
      <c r="B131" t="s">
        <v>92</v>
      </c>
      <c r="C131" s="28">
        <v>45005</v>
      </c>
      <c r="D131">
        <v>53176059</v>
      </c>
      <c r="E131" s="109">
        <v>22320</v>
      </c>
      <c r="N131" s="109"/>
    </row>
    <row r="132" spans="2:14">
      <c r="B132" t="s">
        <v>92</v>
      </c>
      <c r="C132" s="28">
        <v>45005</v>
      </c>
      <c r="D132">
        <v>53918672</v>
      </c>
      <c r="E132" s="109">
        <v>13350</v>
      </c>
      <c r="N132" s="109"/>
    </row>
    <row r="133" spans="2:14">
      <c r="B133" t="s">
        <v>92</v>
      </c>
      <c r="C133" s="28">
        <v>45005</v>
      </c>
      <c r="D133">
        <v>53918673</v>
      </c>
      <c r="E133" s="109">
        <v>3225</v>
      </c>
      <c r="N133" s="109"/>
    </row>
    <row r="134" spans="2:14">
      <c r="B134" t="s">
        <v>92</v>
      </c>
      <c r="C134" s="28">
        <v>45005</v>
      </c>
      <c r="D134">
        <v>53918674</v>
      </c>
      <c r="E134" s="109">
        <v>57415</v>
      </c>
      <c r="N134" s="109"/>
    </row>
    <row r="135" spans="2:14">
      <c r="B135" t="s">
        <v>92</v>
      </c>
      <c r="C135" s="28">
        <v>45005</v>
      </c>
      <c r="D135">
        <v>53919320</v>
      </c>
      <c r="E135" s="109">
        <v>23235</v>
      </c>
      <c r="N135" s="109"/>
    </row>
    <row r="136" spans="2:14">
      <c r="B136" t="s">
        <v>92</v>
      </c>
      <c r="C136" s="28">
        <v>45005</v>
      </c>
      <c r="D136">
        <v>53919322</v>
      </c>
      <c r="E136" s="109">
        <v>2970</v>
      </c>
      <c r="N136" s="109"/>
    </row>
    <row r="137" spans="2:14">
      <c r="B137" t="s">
        <v>92</v>
      </c>
      <c r="C137" s="28">
        <v>45005</v>
      </c>
      <c r="D137">
        <v>53919323</v>
      </c>
      <c r="E137" s="109">
        <v>44160</v>
      </c>
      <c r="N137" s="109"/>
    </row>
    <row r="138" spans="2:14">
      <c r="B138" t="s">
        <v>92</v>
      </c>
      <c r="C138" s="28">
        <v>45005</v>
      </c>
      <c r="D138">
        <v>53919393</v>
      </c>
      <c r="E138" s="109">
        <v>77940</v>
      </c>
      <c r="N138" s="109"/>
    </row>
    <row r="139" spans="2:14">
      <c r="B139" t="s">
        <v>92</v>
      </c>
      <c r="C139" s="28">
        <v>45005</v>
      </c>
      <c r="D139">
        <v>53919398</v>
      </c>
      <c r="E139" s="109">
        <v>16655</v>
      </c>
      <c r="N139" s="109"/>
    </row>
    <row r="140" spans="2:14">
      <c r="B140" t="s">
        <v>92</v>
      </c>
      <c r="C140" s="28">
        <v>45005</v>
      </c>
      <c r="D140">
        <v>53919401</v>
      </c>
      <c r="E140" s="109">
        <v>3870</v>
      </c>
      <c r="N140" s="109"/>
    </row>
    <row r="141" spans="2:14">
      <c r="B141" t="s">
        <v>92</v>
      </c>
      <c r="C141" s="28">
        <v>45005</v>
      </c>
      <c r="D141">
        <v>54046178</v>
      </c>
      <c r="E141" s="109">
        <v>10335</v>
      </c>
      <c r="N141" s="109"/>
    </row>
    <row r="142" spans="2:14">
      <c r="B142" t="s">
        <v>92</v>
      </c>
      <c r="C142" s="28">
        <v>45005</v>
      </c>
      <c r="D142">
        <v>54046179</v>
      </c>
      <c r="E142" s="109">
        <v>25245</v>
      </c>
      <c r="N142" s="109"/>
    </row>
    <row r="143" spans="2:14">
      <c r="B143" t="s">
        <v>92</v>
      </c>
      <c r="C143" s="28">
        <v>45005</v>
      </c>
      <c r="D143">
        <v>54046180</v>
      </c>
      <c r="E143" s="109">
        <v>78060</v>
      </c>
      <c r="N143" s="109"/>
    </row>
    <row r="144" spans="2:14">
      <c r="B144" t="s">
        <v>92</v>
      </c>
      <c r="C144" s="28">
        <v>45005</v>
      </c>
      <c r="D144">
        <v>54047062</v>
      </c>
      <c r="E144" s="109">
        <v>23520</v>
      </c>
      <c r="N144" s="109"/>
    </row>
    <row r="145" spans="2:14">
      <c r="B145" t="s">
        <v>92</v>
      </c>
      <c r="C145" s="28">
        <v>45005</v>
      </c>
      <c r="D145">
        <v>54047064</v>
      </c>
      <c r="E145">
        <v>360</v>
      </c>
      <c r="N145" s="109"/>
    </row>
    <row r="146" spans="2:14">
      <c r="B146" t="s">
        <v>92</v>
      </c>
      <c r="C146" s="28">
        <v>45005</v>
      </c>
      <c r="D146">
        <v>54047067</v>
      </c>
      <c r="E146" s="109">
        <v>68175</v>
      </c>
      <c r="N146" s="109"/>
    </row>
    <row r="147" spans="2:14">
      <c r="B147" t="s">
        <v>92</v>
      </c>
      <c r="C147" s="28">
        <v>45005</v>
      </c>
      <c r="D147">
        <v>54047084</v>
      </c>
      <c r="E147" s="109">
        <v>19305</v>
      </c>
      <c r="N147" s="109"/>
    </row>
    <row r="148" spans="2:14">
      <c r="B148" t="s">
        <v>92</v>
      </c>
      <c r="C148" s="28">
        <v>45005</v>
      </c>
      <c r="D148">
        <v>54047087</v>
      </c>
      <c r="E148" s="109">
        <v>5565</v>
      </c>
      <c r="N148" s="109"/>
    </row>
    <row r="149" spans="2:14">
      <c r="B149" t="s">
        <v>92</v>
      </c>
      <c r="C149" s="28">
        <v>45005</v>
      </c>
      <c r="D149">
        <v>54047141</v>
      </c>
      <c r="E149" s="109">
        <v>84735</v>
      </c>
      <c r="N149" s="109"/>
    </row>
    <row r="150" spans="2:14">
      <c r="B150" t="s">
        <v>92</v>
      </c>
      <c r="C150" s="28">
        <v>45006</v>
      </c>
      <c r="D150">
        <v>53176897</v>
      </c>
      <c r="E150" s="109">
        <v>19845</v>
      </c>
      <c r="N150" s="109"/>
    </row>
    <row r="151" spans="2:14">
      <c r="B151" t="s">
        <v>92</v>
      </c>
      <c r="C151" s="28">
        <v>45006</v>
      </c>
      <c r="D151">
        <v>53703907</v>
      </c>
      <c r="E151" s="109">
        <v>91020</v>
      </c>
      <c r="N151" s="109"/>
    </row>
    <row r="152" spans="2:14">
      <c r="B152" t="s">
        <v>92</v>
      </c>
      <c r="C152" s="28">
        <v>45006</v>
      </c>
      <c r="D152">
        <v>53917617</v>
      </c>
      <c r="E152" s="109">
        <v>83895</v>
      </c>
      <c r="N152" s="109"/>
    </row>
    <row r="153" spans="2:14">
      <c r="B153" t="s">
        <v>92</v>
      </c>
      <c r="C153" s="28">
        <v>45006</v>
      </c>
      <c r="D153">
        <v>53917619</v>
      </c>
      <c r="E153">
        <v>50</v>
      </c>
      <c r="N153" s="109"/>
    </row>
    <row r="154" spans="2:14">
      <c r="B154" t="s">
        <v>92</v>
      </c>
      <c r="C154" s="28">
        <v>45006</v>
      </c>
      <c r="D154">
        <v>53917910</v>
      </c>
      <c r="E154" s="109">
        <v>72690</v>
      </c>
      <c r="N154" s="109"/>
    </row>
    <row r="155" spans="2:14">
      <c r="B155" t="s">
        <v>92</v>
      </c>
      <c r="C155" s="28">
        <v>45006</v>
      </c>
      <c r="D155">
        <v>53919617</v>
      </c>
      <c r="E155" s="109">
        <v>23940</v>
      </c>
      <c r="N155" s="109"/>
    </row>
    <row r="156" spans="2:14">
      <c r="B156" t="s">
        <v>92</v>
      </c>
      <c r="C156" s="28">
        <v>45006</v>
      </c>
      <c r="D156">
        <v>53919618</v>
      </c>
      <c r="E156" s="109">
        <v>4200</v>
      </c>
      <c r="N156" s="109"/>
    </row>
    <row r="157" spans="2:14">
      <c r="B157" t="s">
        <v>92</v>
      </c>
      <c r="C157" s="28">
        <v>45006</v>
      </c>
      <c r="D157">
        <v>53919619</v>
      </c>
      <c r="E157" s="109">
        <v>3315</v>
      </c>
      <c r="N157" s="109"/>
    </row>
    <row r="158" spans="2:14">
      <c r="B158" t="s">
        <v>92</v>
      </c>
      <c r="C158" s="28">
        <v>45006</v>
      </c>
      <c r="D158">
        <v>54910738</v>
      </c>
      <c r="E158" s="109">
        <v>82695</v>
      </c>
      <c r="N158" s="109"/>
    </row>
    <row r="159" spans="2:14">
      <c r="B159" t="s">
        <v>92</v>
      </c>
      <c r="C159" s="28">
        <v>45007</v>
      </c>
      <c r="D159">
        <v>53240032</v>
      </c>
      <c r="E159" s="109">
        <v>70845</v>
      </c>
      <c r="N159" s="109"/>
    </row>
    <row r="160" spans="2:14">
      <c r="B160" t="s">
        <v>92</v>
      </c>
      <c r="C160" s="28">
        <v>45007</v>
      </c>
      <c r="D160">
        <v>53700701</v>
      </c>
      <c r="E160" s="109">
        <v>3405</v>
      </c>
      <c r="N160" s="109"/>
    </row>
    <row r="161" spans="2:14">
      <c r="B161" t="s">
        <v>92</v>
      </c>
      <c r="C161" s="28">
        <v>45007</v>
      </c>
      <c r="D161">
        <v>53700703</v>
      </c>
      <c r="E161" s="109">
        <v>4035</v>
      </c>
      <c r="N161" s="109"/>
    </row>
    <row r="162" spans="2:14">
      <c r="B162" t="s">
        <v>92</v>
      </c>
      <c r="C162" s="28">
        <v>45007</v>
      </c>
      <c r="D162">
        <v>53700704</v>
      </c>
      <c r="E162" s="109">
        <v>15465</v>
      </c>
      <c r="N162" s="109"/>
    </row>
    <row r="163" spans="2:14">
      <c r="B163" t="s">
        <v>92</v>
      </c>
      <c r="C163" s="28">
        <v>45007</v>
      </c>
      <c r="D163">
        <v>53700735</v>
      </c>
      <c r="E163" s="109">
        <v>72180</v>
      </c>
      <c r="N163" s="109"/>
    </row>
    <row r="164" spans="2:14">
      <c r="B164" t="s">
        <v>92</v>
      </c>
      <c r="C164" s="28">
        <v>45007</v>
      </c>
      <c r="D164">
        <v>53918759</v>
      </c>
      <c r="E164" s="109">
        <v>22500</v>
      </c>
      <c r="N164" s="109"/>
    </row>
    <row r="165" spans="2:14">
      <c r="B165" t="s">
        <v>92</v>
      </c>
      <c r="C165" s="28">
        <v>45007</v>
      </c>
      <c r="D165">
        <v>54044519</v>
      </c>
      <c r="E165" s="109">
        <v>81165</v>
      </c>
      <c r="N165" s="109"/>
    </row>
    <row r="166" spans="2:14">
      <c r="B166" t="s">
        <v>92</v>
      </c>
      <c r="C166" s="28">
        <v>45007</v>
      </c>
      <c r="D166">
        <v>54044527</v>
      </c>
      <c r="E166" s="109">
        <v>79020</v>
      </c>
      <c r="N166" s="109"/>
    </row>
    <row r="167" spans="2:14">
      <c r="B167" t="s">
        <v>92</v>
      </c>
      <c r="C167" s="28">
        <v>45008</v>
      </c>
      <c r="D167">
        <v>53701046</v>
      </c>
      <c r="E167" s="109">
        <v>17235</v>
      </c>
      <c r="N167" s="109"/>
    </row>
    <row r="168" spans="2:14">
      <c r="B168" t="s">
        <v>92</v>
      </c>
      <c r="C168" s="28">
        <v>45008</v>
      </c>
      <c r="D168">
        <v>53701091</v>
      </c>
      <c r="E168" s="109">
        <v>68685</v>
      </c>
      <c r="N168" s="109"/>
    </row>
    <row r="169" spans="2:14">
      <c r="B169" t="s">
        <v>92</v>
      </c>
      <c r="C169" s="28">
        <v>45008</v>
      </c>
      <c r="D169">
        <v>53702635</v>
      </c>
      <c r="E169" s="109">
        <v>4155</v>
      </c>
      <c r="N169" s="109"/>
    </row>
    <row r="170" spans="2:14">
      <c r="B170" t="s">
        <v>92</v>
      </c>
      <c r="C170" s="28">
        <v>45008</v>
      </c>
      <c r="D170">
        <v>53702636</v>
      </c>
      <c r="E170" s="109">
        <v>22095</v>
      </c>
      <c r="N170" s="109"/>
    </row>
    <row r="171" spans="2:14">
      <c r="B171" t="s">
        <v>92</v>
      </c>
      <c r="C171" s="28">
        <v>45008</v>
      </c>
      <c r="D171">
        <v>53703193</v>
      </c>
      <c r="E171" s="109">
        <v>69840</v>
      </c>
      <c r="N171" s="109"/>
    </row>
    <row r="172" spans="2:14">
      <c r="B172" t="s">
        <v>92</v>
      </c>
      <c r="C172" s="28">
        <v>45008</v>
      </c>
      <c r="D172">
        <v>53703488</v>
      </c>
      <c r="E172" s="109">
        <v>3525</v>
      </c>
      <c r="N172" s="109"/>
    </row>
    <row r="173" spans="2:14">
      <c r="B173" t="s">
        <v>92</v>
      </c>
      <c r="C173" s="28">
        <v>45008</v>
      </c>
      <c r="D173">
        <v>53703565</v>
      </c>
      <c r="E173" s="109">
        <v>83550</v>
      </c>
      <c r="N173" s="109"/>
    </row>
    <row r="174" spans="2:14">
      <c r="B174" t="s">
        <v>92</v>
      </c>
      <c r="C174" s="28">
        <v>45008</v>
      </c>
      <c r="D174">
        <v>53703628</v>
      </c>
      <c r="E174" s="109">
        <v>81525</v>
      </c>
      <c r="N174" s="109"/>
    </row>
    <row r="175" spans="2:14">
      <c r="B175" t="s">
        <v>92</v>
      </c>
      <c r="C175" s="28">
        <v>45009</v>
      </c>
      <c r="D175">
        <v>53242158</v>
      </c>
      <c r="E175" s="109">
        <v>77415</v>
      </c>
      <c r="N175" s="109"/>
    </row>
    <row r="176" spans="2:14">
      <c r="B176" t="s">
        <v>92</v>
      </c>
      <c r="C176" s="28">
        <v>45009</v>
      </c>
      <c r="D176">
        <v>53700271</v>
      </c>
      <c r="E176" s="109">
        <v>20280</v>
      </c>
      <c r="N176" s="109"/>
    </row>
    <row r="177" spans="2:14">
      <c r="B177" t="s">
        <v>92</v>
      </c>
      <c r="C177" s="28">
        <v>45009</v>
      </c>
      <c r="D177">
        <v>53701580</v>
      </c>
      <c r="E177" s="109">
        <v>87675</v>
      </c>
      <c r="N177" s="109"/>
    </row>
    <row r="178" spans="2:14">
      <c r="B178" t="s">
        <v>92</v>
      </c>
      <c r="C178" s="28">
        <v>45009</v>
      </c>
      <c r="D178">
        <v>53702978</v>
      </c>
      <c r="E178" s="109">
        <v>4575</v>
      </c>
      <c r="N178" s="109"/>
    </row>
    <row r="179" spans="2:14">
      <c r="B179" t="s">
        <v>92</v>
      </c>
      <c r="C179" s="28">
        <v>45009</v>
      </c>
      <c r="D179">
        <v>53702979</v>
      </c>
      <c r="E179" s="109">
        <v>16800</v>
      </c>
      <c r="N179" s="109"/>
    </row>
    <row r="180" spans="2:14">
      <c r="B180" t="s">
        <v>92</v>
      </c>
      <c r="C180" s="28">
        <v>45009</v>
      </c>
      <c r="D180">
        <v>53918887</v>
      </c>
      <c r="E180" s="109">
        <v>2865</v>
      </c>
      <c r="N180" s="109"/>
    </row>
    <row r="181" spans="2:14">
      <c r="B181" t="s">
        <v>92</v>
      </c>
      <c r="C181" s="28">
        <v>45009</v>
      </c>
      <c r="D181">
        <v>53918958</v>
      </c>
      <c r="E181">
        <v>300</v>
      </c>
      <c r="N181" s="109"/>
    </row>
    <row r="182" spans="2:14">
      <c r="B182" t="s">
        <v>92</v>
      </c>
      <c r="C182" s="28">
        <v>45009</v>
      </c>
      <c r="D182">
        <v>53919075</v>
      </c>
      <c r="E182" s="109">
        <v>84270</v>
      </c>
      <c r="N182" s="109"/>
    </row>
    <row r="183" spans="2:14">
      <c r="B183" t="s">
        <v>92</v>
      </c>
      <c r="C183" s="28">
        <v>45009</v>
      </c>
      <c r="D183">
        <v>53919140</v>
      </c>
      <c r="E183" s="109">
        <v>69450</v>
      </c>
      <c r="N183" s="109"/>
    </row>
    <row r="184" spans="2:14">
      <c r="B184" t="s">
        <v>92</v>
      </c>
      <c r="C184" s="28">
        <v>45010</v>
      </c>
      <c r="D184">
        <v>53702312</v>
      </c>
      <c r="E184">
        <v>615</v>
      </c>
      <c r="N184" s="109"/>
    </row>
    <row r="185" spans="2:14">
      <c r="B185" t="s">
        <v>92</v>
      </c>
      <c r="C185" s="28">
        <v>45012</v>
      </c>
      <c r="D185">
        <v>53243121</v>
      </c>
      <c r="E185" s="109">
        <v>20685</v>
      </c>
      <c r="N185" s="109"/>
    </row>
    <row r="186" spans="2:14">
      <c r="B186" t="s">
        <v>92</v>
      </c>
      <c r="C186" s="28">
        <v>45012</v>
      </c>
      <c r="D186">
        <v>53243122</v>
      </c>
      <c r="E186" s="109">
        <v>15150</v>
      </c>
      <c r="N186" s="109"/>
    </row>
    <row r="187" spans="2:14">
      <c r="B187" t="s">
        <v>92</v>
      </c>
      <c r="C187" s="28">
        <v>45012</v>
      </c>
      <c r="D187">
        <v>53243123</v>
      </c>
      <c r="E187" s="109">
        <v>39285</v>
      </c>
      <c r="N187" s="109"/>
    </row>
    <row r="188" spans="2:14">
      <c r="B188" t="s">
        <v>92</v>
      </c>
      <c r="C188" s="28">
        <v>45012</v>
      </c>
      <c r="D188">
        <v>53701438</v>
      </c>
      <c r="E188" s="109">
        <v>23880</v>
      </c>
      <c r="N188" s="109"/>
    </row>
    <row r="189" spans="2:14">
      <c r="B189" t="s">
        <v>92</v>
      </c>
      <c r="C189" s="28">
        <v>45012</v>
      </c>
      <c r="D189">
        <v>53701439</v>
      </c>
      <c r="E189" s="109">
        <v>4425</v>
      </c>
      <c r="N189" s="109"/>
    </row>
    <row r="190" spans="2:14">
      <c r="B190" t="s">
        <v>92</v>
      </c>
      <c r="C190" s="28">
        <v>45012</v>
      </c>
      <c r="D190">
        <v>53701440</v>
      </c>
      <c r="E190" s="109">
        <v>4200</v>
      </c>
      <c r="N190" s="109"/>
    </row>
    <row r="191" spans="2:14">
      <c r="B191" t="s">
        <v>92</v>
      </c>
      <c r="C191" s="28">
        <v>45012</v>
      </c>
      <c r="D191">
        <v>53701733</v>
      </c>
      <c r="E191" s="109">
        <v>67185</v>
      </c>
      <c r="N191" s="109"/>
    </row>
    <row r="192" spans="2:14">
      <c r="B192" t="s">
        <v>92</v>
      </c>
      <c r="C192" s="28">
        <v>45012</v>
      </c>
      <c r="D192">
        <v>53701735</v>
      </c>
      <c r="E192" s="109">
        <v>28305</v>
      </c>
      <c r="N192" s="109"/>
    </row>
    <row r="193" spans="2:14">
      <c r="B193" t="s">
        <v>92</v>
      </c>
      <c r="C193" s="28">
        <v>45012</v>
      </c>
      <c r="D193">
        <v>53702001</v>
      </c>
      <c r="E193" s="109">
        <v>4125</v>
      </c>
      <c r="N193" s="109"/>
    </row>
    <row r="194" spans="2:14">
      <c r="B194" t="s">
        <v>92</v>
      </c>
      <c r="C194" s="28">
        <v>45012</v>
      </c>
      <c r="D194">
        <v>53702002</v>
      </c>
      <c r="E194" s="109">
        <v>77775</v>
      </c>
      <c r="N194" s="109"/>
    </row>
    <row r="195" spans="2:14">
      <c r="B195" t="s">
        <v>92</v>
      </c>
      <c r="C195" s="28">
        <v>45012</v>
      </c>
      <c r="D195">
        <v>53702308</v>
      </c>
      <c r="E195" s="109">
        <v>23265</v>
      </c>
      <c r="N195" s="109"/>
    </row>
    <row r="196" spans="2:14">
      <c r="B196" t="s">
        <v>92</v>
      </c>
      <c r="C196" s="28">
        <v>45012</v>
      </c>
      <c r="D196">
        <v>53702309</v>
      </c>
      <c r="E196" s="109">
        <v>37425</v>
      </c>
      <c r="N196" s="109"/>
    </row>
    <row r="197" spans="2:14">
      <c r="B197" t="s">
        <v>92</v>
      </c>
      <c r="C197" s="28">
        <v>45012</v>
      </c>
      <c r="D197">
        <v>54044971</v>
      </c>
      <c r="E197" s="109">
        <v>24765</v>
      </c>
      <c r="N197" s="109"/>
    </row>
    <row r="198" spans="2:14">
      <c r="B198" t="s">
        <v>92</v>
      </c>
      <c r="C198" s="28">
        <v>45012</v>
      </c>
      <c r="D198">
        <v>54044972</v>
      </c>
      <c r="E198" s="109">
        <v>26760</v>
      </c>
      <c r="N198" s="109"/>
    </row>
    <row r="199" spans="2:14">
      <c r="B199" t="s">
        <v>92</v>
      </c>
      <c r="C199" s="28">
        <v>45012</v>
      </c>
      <c r="D199">
        <v>54044973</v>
      </c>
      <c r="E199" s="109">
        <v>41775</v>
      </c>
      <c r="N199" s="109"/>
    </row>
    <row r="200" spans="2:14">
      <c r="B200" t="s">
        <v>92</v>
      </c>
      <c r="C200" s="28">
        <v>45012</v>
      </c>
      <c r="D200">
        <v>54047238</v>
      </c>
      <c r="E200" s="109">
        <v>71415</v>
      </c>
      <c r="N200" s="109"/>
    </row>
    <row r="201" spans="2:14">
      <c r="B201" t="s">
        <v>92</v>
      </c>
      <c r="C201" s="28">
        <v>45012</v>
      </c>
      <c r="D201">
        <v>54047239</v>
      </c>
      <c r="E201" s="109">
        <v>32175</v>
      </c>
      <c r="N201" s="109"/>
    </row>
    <row r="202" spans="2:14">
      <c r="B202" t="s">
        <v>92</v>
      </c>
      <c r="C202" s="28">
        <v>45012</v>
      </c>
      <c r="D202">
        <v>54047240</v>
      </c>
      <c r="E202" s="109">
        <v>24270</v>
      </c>
      <c r="N202" s="109"/>
    </row>
    <row r="203" spans="2:14">
      <c r="B203" t="s">
        <v>92</v>
      </c>
      <c r="C203" s="28">
        <v>45012</v>
      </c>
      <c r="D203">
        <v>54047241</v>
      </c>
      <c r="E203" s="109">
        <v>75930</v>
      </c>
      <c r="N203" s="109"/>
    </row>
    <row r="204" spans="2:14">
      <c r="B204" t="s">
        <v>92</v>
      </c>
      <c r="C204" s="28">
        <v>45012</v>
      </c>
      <c r="D204">
        <v>54047242</v>
      </c>
      <c r="E204" s="109">
        <v>5580</v>
      </c>
      <c r="N204" s="109"/>
    </row>
    <row r="205" spans="2:14">
      <c r="B205" t="s">
        <v>92</v>
      </c>
      <c r="C205" s="28">
        <v>45013</v>
      </c>
      <c r="D205">
        <v>53240383</v>
      </c>
      <c r="E205" s="109">
        <v>4230</v>
      </c>
      <c r="N205" s="109"/>
    </row>
    <row r="206" spans="2:14">
      <c r="B206" t="s">
        <v>92</v>
      </c>
      <c r="C206" s="28">
        <v>45013</v>
      </c>
      <c r="D206">
        <v>53240384</v>
      </c>
      <c r="E206" s="109">
        <v>73275</v>
      </c>
      <c r="N206" s="109"/>
    </row>
    <row r="207" spans="2:14">
      <c r="B207" t="s">
        <v>92</v>
      </c>
      <c r="C207" s="28">
        <v>45013</v>
      </c>
      <c r="D207">
        <v>53240511</v>
      </c>
      <c r="E207" s="109">
        <v>23625</v>
      </c>
      <c r="N207" s="109"/>
    </row>
    <row r="208" spans="2:14">
      <c r="B208" t="s">
        <v>92</v>
      </c>
      <c r="C208" s="28">
        <v>45013</v>
      </c>
      <c r="D208">
        <v>53242512</v>
      </c>
      <c r="E208" s="109">
        <v>75690</v>
      </c>
      <c r="N208" s="109"/>
    </row>
    <row r="209" spans="2:14">
      <c r="B209" t="s">
        <v>92</v>
      </c>
      <c r="C209" s="28">
        <v>45013</v>
      </c>
      <c r="D209">
        <v>53341825</v>
      </c>
      <c r="E209" s="109">
        <v>82875</v>
      </c>
      <c r="N209" s="109"/>
    </row>
    <row r="210" spans="2:14">
      <c r="B210" t="s">
        <v>92</v>
      </c>
      <c r="C210" s="28">
        <v>45013</v>
      </c>
      <c r="D210">
        <v>53341826</v>
      </c>
      <c r="E210" s="109">
        <v>3420</v>
      </c>
      <c r="N210" s="109"/>
    </row>
    <row r="211" spans="2:14">
      <c r="B211" t="s">
        <v>92</v>
      </c>
      <c r="C211" s="28">
        <v>45013</v>
      </c>
      <c r="D211">
        <v>53702215</v>
      </c>
      <c r="E211" s="109">
        <v>21060</v>
      </c>
      <c r="N211" s="109"/>
    </row>
    <row r="212" spans="2:14">
      <c r="B212" t="s">
        <v>92</v>
      </c>
      <c r="C212" s="28">
        <v>45013</v>
      </c>
      <c r="D212">
        <v>53702216</v>
      </c>
      <c r="E212" s="109">
        <v>75465</v>
      </c>
      <c r="N212" s="109"/>
    </row>
    <row r="213" spans="2:14">
      <c r="B213" t="s">
        <v>92</v>
      </c>
      <c r="C213" s="28">
        <v>45014</v>
      </c>
      <c r="D213">
        <v>53179892</v>
      </c>
      <c r="E213" s="109">
        <v>3060</v>
      </c>
      <c r="N213" s="109"/>
    </row>
    <row r="214" spans="2:14">
      <c r="B214" t="s">
        <v>92</v>
      </c>
      <c r="C214" s="28">
        <v>45014</v>
      </c>
      <c r="D214">
        <v>53179893</v>
      </c>
      <c r="E214" s="109">
        <v>22710</v>
      </c>
      <c r="N214" s="109"/>
    </row>
    <row r="215" spans="2:14">
      <c r="B215" t="s">
        <v>92</v>
      </c>
      <c r="C215" s="28">
        <v>45014</v>
      </c>
      <c r="D215">
        <v>53198048</v>
      </c>
      <c r="E215" s="109">
        <v>75795</v>
      </c>
      <c r="N215" s="109"/>
    </row>
    <row r="216" spans="2:14">
      <c r="B216" t="s">
        <v>92</v>
      </c>
      <c r="C216" s="28">
        <v>45014</v>
      </c>
      <c r="D216">
        <v>53199040</v>
      </c>
      <c r="E216" s="109">
        <v>72405</v>
      </c>
      <c r="N216" s="109"/>
    </row>
    <row r="217" spans="2:14">
      <c r="B217" t="s">
        <v>92</v>
      </c>
      <c r="C217" s="28">
        <v>45014</v>
      </c>
      <c r="D217">
        <v>53199097</v>
      </c>
      <c r="E217" s="109">
        <v>82615</v>
      </c>
      <c r="N217" s="109"/>
    </row>
    <row r="218" spans="2:14">
      <c r="B218" t="s">
        <v>92</v>
      </c>
      <c r="C218" s="28">
        <v>45014</v>
      </c>
      <c r="D218">
        <v>53242662</v>
      </c>
      <c r="E218" s="109">
        <v>3825</v>
      </c>
      <c r="N218" s="109"/>
    </row>
    <row r="219" spans="2:14">
      <c r="B219" t="s">
        <v>92</v>
      </c>
      <c r="C219" s="28">
        <v>45014</v>
      </c>
      <c r="D219">
        <v>53242663</v>
      </c>
      <c r="E219" s="109">
        <v>17235</v>
      </c>
      <c r="N219" s="109"/>
    </row>
    <row r="220" spans="2:14">
      <c r="B220" t="s">
        <v>92</v>
      </c>
      <c r="C220" s="28">
        <v>45014</v>
      </c>
      <c r="D220">
        <v>56566348</v>
      </c>
      <c r="E220" s="109">
        <v>77640</v>
      </c>
      <c r="N220" s="109"/>
    </row>
    <row r="221" spans="2:14">
      <c r="B221" t="s">
        <v>92</v>
      </c>
      <c r="C221" s="28">
        <v>45015</v>
      </c>
      <c r="D221">
        <v>53176718</v>
      </c>
      <c r="E221" s="109">
        <v>74715</v>
      </c>
      <c r="N221" s="109"/>
    </row>
    <row r="222" spans="2:14">
      <c r="B222" t="s">
        <v>92</v>
      </c>
      <c r="C222" s="28">
        <v>45015</v>
      </c>
      <c r="D222">
        <v>53198138</v>
      </c>
      <c r="E222" s="109">
        <v>77865</v>
      </c>
      <c r="N222" s="109"/>
    </row>
    <row r="223" spans="2:14">
      <c r="B223" t="s">
        <v>92</v>
      </c>
      <c r="C223" s="28">
        <v>45015</v>
      </c>
      <c r="D223">
        <v>53198519</v>
      </c>
      <c r="E223" s="109">
        <v>77910</v>
      </c>
      <c r="N223" s="109"/>
    </row>
    <row r="224" spans="2:14">
      <c r="B224" t="s">
        <v>92</v>
      </c>
      <c r="C224" s="28">
        <v>45015</v>
      </c>
      <c r="D224">
        <v>53198685</v>
      </c>
      <c r="E224" s="109">
        <v>19155</v>
      </c>
      <c r="N224" s="109"/>
    </row>
    <row r="225" spans="2:14">
      <c r="B225" t="s">
        <v>92</v>
      </c>
      <c r="C225" s="28">
        <v>45015</v>
      </c>
      <c r="D225">
        <v>53198686</v>
      </c>
      <c r="E225" s="109">
        <v>3180</v>
      </c>
      <c r="N225" s="109"/>
    </row>
    <row r="226" spans="2:14">
      <c r="B226" t="s">
        <v>92</v>
      </c>
      <c r="C226" s="28">
        <v>45015</v>
      </c>
      <c r="D226">
        <v>53214875</v>
      </c>
      <c r="E226" s="109">
        <v>78660</v>
      </c>
      <c r="N226" s="109"/>
    </row>
    <row r="227" spans="2:14">
      <c r="B227" t="s">
        <v>92</v>
      </c>
      <c r="C227" s="28">
        <v>45015</v>
      </c>
      <c r="D227">
        <v>53214876</v>
      </c>
      <c r="E227" s="109">
        <v>16215</v>
      </c>
      <c r="N227" s="109"/>
    </row>
    <row r="228" spans="2:14">
      <c r="B228" t="s">
        <v>92</v>
      </c>
      <c r="C228" s="28">
        <v>45015</v>
      </c>
      <c r="D228">
        <v>53214877</v>
      </c>
      <c r="E228" s="109">
        <v>4620</v>
      </c>
      <c r="N228" s="109"/>
    </row>
    <row r="229" spans="2:14">
      <c r="B229" t="s">
        <v>92</v>
      </c>
      <c r="C229" s="28">
        <v>45016</v>
      </c>
      <c r="D229">
        <v>52242913</v>
      </c>
      <c r="E229" s="109">
        <v>3015</v>
      </c>
      <c r="N229" s="109"/>
    </row>
    <row r="230" spans="2:14">
      <c r="B230" t="s">
        <v>92</v>
      </c>
      <c r="C230" s="28">
        <v>45016</v>
      </c>
      <c r="D230">
        <v>53180595</v>
      </c>
      <c r="E230" s="109">
        <v>24090</v>
      </c>
      <c r="N230" s="109"/>
    </row>
    <row r="231" spans="2:14">
      <c r="B231" t="s">
        <v>92</v>
      </c>
      <c r="C231" s="28">
        <v>45016</v>
      </c>
      <c r="D231">
        <v>53180596</v>
      </c>
      <c r="E231" s="109">
        <v>3330</v>
      </c>
      <c r="N231" s="109"/>
    </row>
    <row r="232" spans="2:14">
      <c r="B232" t="s">
        <v>92</v>
      </c>
      <c r="C232" s="28">
        <v>45016</v>
      </c>
      <c r="D232">
        <v>53180598</v>
      </c>
      <c r="E232" s="109">
        <v>81405</v>
      </c>
      <c r="N232" s="109"/>
    </row>
    <row r="233" spans="2:14">
      <c r="B233" t="s">
        <v>92</v>
      </c>
      <c r="C233" s="28">
        <v>45016</v>
      </c>
      <c r="D233">
        <v>53197599</v>
      </c>
      <c r="E233" s="109">
        <v>18525</v>
      </c>
      <c r="N233" s="109"/>
    </row>
    <row r="234" spans="2:14">
      <c r="B234" t="s">
        <v>92</v>
      </c>
      <c r="C234" s="28">
        <v>45016</v>
      </c>
      <c r="D234">
        <v>53197600</v>
      </c>
      <c r="E234" s="109">
        <v>21180</v>
      </c>
      <c r="N234" s="109"/>
    </row>
    <row r="235" spans="2:14">
      <c r="B235" t="s">
        <v>92</v>
      </c>
      <c r="C235" s="28">
        <v>45016</v>
      </c>
      <c r="D235">
        <v>53199621</v>
      </c>
      <c r="E235" s="109">
        <v>69720</v>
      </c>
      <c r="N235" s="109"/>
    </row>
    <row r="236" spans="2:14">
      <c r="B236" t="s">
        <v>92</v>
      </c>
      <c r="C236" s="28">
        <v>45016</v>
      </c>
      <c r="D236">
        <v>53199623</v>
      </c>
      <c r="E236" s="109">
        <v>4335</v>
      </c>
      <c r="N236" s="109"/>
    </row>
    <row r="237" spans="2:14">
      <c r="B237" t="s">
        <v>92</v>
      </c>
      <c r="C237" s="28">
        <v>45016</v>
      </c>
      <c r="D237">
        <v>53215807</v>
      </c>
      <c r="E237" s="109">
        <v>84495</v>
      </c>
      <c r="N237" s="109"/>
    </row>
    <row r="238" spans="2:14">
      <c r="B238" t="s">
        <v>92</v>
      </c>
      <c r="C238" s="28">
        <v>45016</v>
      </c>
      <c r="D238">
        <v>53240956</v>
      </c>
      <c r="E238" s="109">
        <v>71290</v>
      </c>
      <c r="N238" s="109"/>
    </row>
    <row r="239" spans="2:14">
      <c r="B239" t="s">
        <v>92</v>
      </c>
      <c r="C239" s="28">
        <v>45016</v>
      </c>
      <c r="D239">
        <v>53242908</v>
      </c>
      <c r="E239" s="109">
        <v>74820</v>
      </c>
      <c r="N239" s="109"/>
    </row>
    <row r="240" spans="2:14">
      <c r="B240" t="s">
        <v>92</v>
      </c>
      <c r="C240" s="28">
        <v>45016</v>
      </c>
      <c r="D240">
        <v>53242911</v>
      </c>
      <c r="E240" s="109">
        <v>3900</v>
      </c>
      <c r="N240" s="109"/>
    </row>
    <row r="241" spans="2:14">
      <c r="B241" t="s">
        <v>92</v>
      </c>
      <c r="C241" s="28">
        <v>45016</v>
      </c>
      <c r="D241">
        <v>53242917</v>
      </c>
      <c r="E241" s="109">
        <v>75300</v>
      </c>
      <c r="N241" s="109"/>
    </row>
    <row r="242" spans="2:14">
      <c r="B242" t="s">
        <v>92</v>
      </c>
      <c r="C242" s="28">
        <v>45016</v>
      </c>
      <c r="D242">
        <v>53243867</v>
      </c>
      <c r="E242" s="109">
        <v>70695</v>
      </c>
      <c r="N242" s="109"/>
    </row>
    <row r="243" spans="2:14">
      <c r="B243" t="s">
        <v>92</v>
      </c>
      <c r="C243" s="28">
        <v>45016</v>
      </c>
      <c r="D243">
        <v>53599863</v>
      </c>
      <c r="E243" s="109">
        <v>69645</v>
      </c>
      <c r="N243" s="109"/>
    </row>
    <row r="244" spans="2:14">
      <c r="B244" t="s">
        <v>92</v>
      </c>
      <c r="C244" s="28">
        <v>45016</v>
      </c>
      <c r="D244">
        <v>53599902</v>
      </c>
      <c r="E244" s="109">
        <v>18540</v>
      </c>
      <c r="N244" s="109"/>
    </row>
    <row r="245" spans="2:14">
      <c r="C245" s="28"/>
      <c r="E245" s="109">
        <f>SUM(E1:E244)</f>
        <v>9241175</v>
      </c>
      <c r="N245" s="109"/>
    </row>
    <row r="246" spans="2:14">
      <c r="B246" t="s">
        <v>93</v>
      </c>
      <c r="C246" s="28">
        <v>45007</v>
      </c>
      <c r="D246">
        <v>53700746</v>
      </c>
      <c r="E246">
        <v>300</v>
      </c>
      <c r="N246" s="109"/>
    </row>
    <row r="247" spans="2:14">
      <c r="C247" s="28"/>
      <c r="N247" s="109"/>
    </row>
    <row r="248" spans="2:14">
      <c r="B248" t="s">
        <v>94</v>
      </c>
      <c r="C248" s="28">
        <v>44986</v>
      </c>
      <c r="D248">
        <v>26891</v>
      </c>
      <c r="E248" s="2">
        <v>5</v>
      </c>
      <c r="N248" s="109"/>
    </row>
    <row r="249" spans="2:14">
      <c r="B249" t="s">
        <v>94</v>
      </c>
      <c r="C249" s="28">
        <v>44986</v>
      </c>
      <c r="D249">
        <v>36871</v>
      </c>
      <c r="E249" s="2">
        <v>162825</v>
      </c>
    </row>
    <row r="250" spans="2:14">
      <c r="B250" t="s">
        <v>94</v>
      </c>
      <c r="C250" s="28">
        <v>44986</v>
      </c>
      <c r="D250">
        <v>36872</v>
      </c>
      <c r="E250" s="2">
        <v>141550</v>
      </c>
      <c r="N250" s="109"/>
    </row>
    <row r="251" spans="2:14">
      <c r="B251" t="s">
        <v>94</v>
      </c>
      <c r="C251" s="28">
        <v>44986</v>
      </c>
      <c r="D251">
        <v>36879</v>
      </c>
      <c r="E251" s="2">
        <v>20970</v>
      </c>
      <c r="N251" s="109"/>
    </row>
    <row r="252" spans="2:14">
      <c r="B252" t="s">
        <v>94</v>
      </c>
      <c r="C252" s="28">
        <v>44986</v>
      </c>
      <c r="D252">
        <v>36880</v>
      </c>
      <c r="E252" s="2">
        <v>16605</v>
      </c>
      <c r="N252" s="109"/>
    </row>
    <row r="253" spans="2:14">
      <c r="B253" t="s">
        <v>94</v>
      </c>
      <c r="C253" s="28">
        <v>44986</v>
      </c>
      <c r="D253">
        <v>36885</v>
      </c>
      <c r="E253" s="2">
        <v>7290</v>
      </c>
      <c r="N253" s="109"/>
    </row>
    <row r="254" spans="2:14">
      <c r="B254" t="s">
        <v>94</v>
      </c>
      <c r="C254" s="28">
        <v>44986</v>
      </c>
      <c r="D254">
        <v>36893</v>
      </c>
      <c r="E254" s="2">
        <v>5</v>
      </c>
      <c r="N254" s="109"/>
    </row>
    <row r="255" spans="2:14">
      <c r="C255" s="28"/>
      <c r="E255" s="2"/>
      <c r="F255" s="1">
        <f>SUM(E248:E254)</f>
        <v>349250</v>
      </c>
      <c r="G255" s="1">
        <f>+' NUEVA COLECTORA MARZO 2023'!E14</f>
        <v>349250</v>
      </c>
      <c r="N255" s="109"/>
    </row>
    <row r="256" spans="2:14">
      <c r="C256" s="28"/>
      <c r="E256" s="2"/>
      <c r="N256" s="109"/>
    </row>
    <row r="257" spans="2:14">
      <c r="B257" t="s">
        <v>94</v>
      </c>
      <c r="C257" s="28">
        <v>44987</v>
      </c>
      <c r="D257">
        <v>36894</v>
      </c>
      <c r="E257" s="109">
        <v>134595</v>
      </c>
      <c r="N257" s="109"/>
    </row>
    <row r="258" spans="2:14">
      <c r="B258" t="s">
        <v>94</v>
      </c>
      <c r="C258" s="28">
        <v>44987</v>
      </c>
      <c r="D258">
        <v>36895</v>
      </c>
      <c r="E258" s="109">
        <v>153045</v>
      </c>
      <c r="N258" s="109"/>
    </row>
    <row r="259" spans="2:14">
      <c r="B259" t="s">
        <v>94</v>
      </c>
      <c r="C259" s="28">
        <v>44987</v>
      </c>
      <c r="D259">
        <v>36902</v>
      </c>
      <c r="E259" s="109">
        <v>19260</v>
      </c>
      <c r="N259" s="109"/>
    </row>
    <row r="260" spans="2:14">
      <c r="B260" t="s">
        <v>94</v>
      </c>
      <c r="C260" s="28">
        <v>44987</v>
      </c>
      <c r="D260">
        <v>36903</v>
      </c>
      <c r="E260" s="109">
        <v>14760</v>
      </c>
      <c r="N260" s="109"/>
    </row>
    <row r="261" spans="2:14">
      <c r="B261" t="s">
        <v>94</v>
      </c>
      <c r="C261" s="28">
        <v>44987</v>
      </c>
      <c r="D261">
        <v>36906</v>
      </c>
      <c r="E261" s="109">
        <v>6705</v>
      </c>
      <c r="N261" s="109"/>
    </row>
    <row r="262" spans="2:14">
      <c r="C262" s="28"/>
      <c r="E262" s="109"/>
      <c r="F262" s="109">
        <f>SUM(E257:E261)</f>
        <v>328365</v>
      </c>
      <c r="G262" s="1">
        <f>+' NUEVA COLECTORA MARZO 2023'!E15</f>
        <v>328365</v>
      </c>
      <c r="N262" s="109"/>
    </row>
    <row r="263" spans="2:14">
      <c r="C263" s="28"/>
      <c r="E263" s="109"/>
      <c r="N263" s="109"/>
    </row>
    <row r="264" spans="2:14">
      <c r="B264" t="s">
        <v>94</v>
      </c>
      <c r="C264" s="28">
        <v>44988</v>
      </c>
      <c r="D264">
        <v>36917</v>
      </c>
      <c r="E264" s="109">
        <v>135600</v>
      </c>
      <c r="N264" s="109"/>
    </row>
    <row r="265" spans="2:14">
      <c r="B265" t="s">
        <v>94</v>
      </c>
      <c r="C265" s="28">
        <v>44988</v>
      </c>
      <c r="D265">
        <v>36918</v>
      </c>
      <c r="E265" s="109">
        <v>144465</v>
      </c>
      <c r="N265" s="109"/>
    </row>
    <row r="266" spans="2:14">
      <c r="B266" t="s">
        <v>94</v>
      </c>
      <c r="C266" s="28">
        <v>44988</v>
      </c>
      <c r="D266">
        <v>36925</v>
      </c>
      <c r="E266" s="109">
        <v>22935</v>
      </c>
      <c r="N266" s="109"/>
    </row>
    <row r="267" spans="2:14">
      <c r="B267" t="s">
        <v>94</v>
      </c>
      <c r="C267" s="28">
        <v>44988</v>
      </c>
      <c r="D267">
        <v>36926</v>
      </c>
      <c r="E267" s="109">
        <v>12900</v>
      </c>
      <c r="N267" s="109"/>
    </row>
    <row r="268" spans="2:14">
      <c r="B268" t="s">
        <v>94</v>
      </c>
      <c r="C268" s="28">
        <v>44988</v>
      </c>
      <c r="D268">
        <v>36931</v>
      </c>
      <c r="E268" s="109">
        <v>4590</v>
      </c>
      <c r="N268" s="109"/>
    </row>
    <row r="269" spans="2:14">
      <c r="C269" s="28"/>
      <c r="E269" s="109"/>
      <c r="F269" s="109">
        <f>SUM(E264:E268)</f>
        <v>320490</v>
      </c>
      <c r="G269" s="1">
        <f>+' NUEVA COLECTORA MARZO 2023'!E16</f>
        <v>320490</v>
      </c>
      <c r="N269" s="109"/>
    </row>
    <row r="270" spans="2:14">
      <c r="C270" s="28"/>
      <c r="E270" s="109"/>
      <c r="N270" s="109"/>
    </row>
    <row r="271" spans="2:14">
      <c r="B271" t="s">
        <v>94</v>
      </c>
      <c r="C271" s="28">
        <v>44989</v>
      </c>
      <c r="D271">
        <v>36939</v>
      </c>
      <c r="E271" s="109">
        <v>69340</v>
      </c>
      <c r="N271" s="109"/>
    </row>
    <row r="272" spans="2:14">
      <c r="B272" t="s">
        <v>94</v>
      </c>
      <c r="C272" s="28">
        <v>44989</v>
      </c>
      <c r="D272">
        <v>36940</v>
      </c>
      <c r="E272" s="109">
        <v>105000</v>
      </c>
      <c r="N272" s="109"/>
    </row>
    <row r="273" spans="2:14">
      <c r="B273" t="s">
        <v>94</v>
      </c>
      <c r="C273" s="28">
        <v>44989</v>
      </c>
      <c r="D273">
        <v>36947</v>
      </c>
      <c r="E273" s="109">
        <v>16775</v>
      </c>
      <c r="N273" s="109"/>
    </row>
    <row r="274" spans="2:14">
      <c r="B274" t="s">
        <v>94</v>
      </c>
      <c r="C274" s="28">
        <v>44989</v>
      </c>
      <c r="D274">
        <v>36948</v>
      </c>
      <c r="E274" s="109">
        <v>7740</v>
      </c>
      <c r="N274" s="109"/>
    </row>
    <row r="275" spans="2:14">
      <c r="B275" t="s">
        <v>94</v>
      </c>
      <c r="C275" s="28">
        <v>44989</v>
      </c>
      <c r="D275">
        <v>36951</v>
      </c>
      <c r="E275" s="109">
        <v>2250</v>
      </c>
      <c r="N275" s="109"/>
    </row>
    <row r="276" spans="2:14">
      <c r="C276" s="28"/>
      <c r="E276" s="109"/>
      <c r="F276" s="109">
        <f>SUM(E271:E275)</f>
        <v>201105</v>
      </c>
      <c r="G276" s="1">
        <f>+' NUEVA COLECTORA MARZO 2023'!E17</f>
        <v>201105</v>
      </c>
      <c r="N276" s="109"/>
    </row>
    <row r="277" spans="2:14">
      <c r="C277" s="28"/>
      <c r="E277" s="109"/>
      <c r="N277" s="109"/>
    </row>
    <row r="278" spans="2:14">
      <c r="B278" t="s">
        <v>94</v>
      </c>
      <c r="C278" s="28">
        <v>44990</v>
      </c>
      <c r="D278">
        <v>36956</v>
      </c>
      <c r="E278" s="109">
        <v>33495</v>
      </c>
      <c r="N278" s="109"/>
    </row>
    <row r="279" spans="2:14">
      <c r="B279" t="s">
        <v>94</v>
      </c>
      <c r="C279" s="28">
        <v>44990</v>
      </c>
      <c r="D279">
        <v>36957</v>
      </c>
      <c r="E279" s="109">
        <v>32955</v>
      </c>
      <c r="N279" s="109"/>
    </row>
    <row r="280" spans="2:14">
      <c r="B280" t="s">
        <v>94</v>
      </c>
      <c r="C280" s="28">
        <v>44990</v>
      </c>
      <c r="D280">
        <v>36968</v>
      </c>
      <c r="E280" s="109">
        <v>4185</v>
      </c>
      <c r="N280" s="109"/>
    </row>
    <row r="281" spans="2:14">
      <c r="C281" s="28"/>
      <c r="E281" s="109"/>
      <c r="F281" s="109">
        <f>SUM(E278:E280)</f>
        <v>70635</v>
      </c>
      <c r="G281" s="1">
        <f>+' NUEVA COLECTORA MARZO 2023'!E18</f>
        <v>70635</v>
      </c>
      <c r="N281" s="109"/>
    </row>
    <row r="282" spans="2:14">
      <c r="C282" s="28"/>
      <c r="E282" s="109"/>
      <c r="N282" s="109"/>
    </row>
    <row r="283" spans="2:14">
      <c r="B283" t="s">
        <v>94</v>
      </c>
      <c r="C283" s="28">
        <v>44991</v>
      </c>
      <c r="D283">
        <v>36969</v>
      </c>
      <c r="E283" s="109">
        <v>150945</v>
      </c>
      <c r="N283" s="109"/>
    </row>
    <row r="284" spans="2:14">
      <c r="B284" t="s">
        <v>94</v>
      </c>
      <c r="C284" s="28">
        <v>44991</v>
      </c>
      <c r="D284">
        <v>36970</v>
      </c>
      <c r="E284" s="109">
        <v>164390</v>
      </c>
      <c r="N284" s="109"/>
    </row>
    <row r="285" spans="2:14">
      <c r="B285" t="s">
        <v>94</v>
      </c>
      <c r="C285" s="28">
        <v>44991</v>
      </c>
      <c r="D285">
        <v>36977</v>
      </c>
      <c r="E285" s="109">
        <v>16455</v>
      </c>
      <c r="N285" s="109"/>
    </row>
    <row r="286" spans="2:14">
      <c r="B286" t="s">
        <v>94</v>
      </c>
      <c r="C286" s="28">
        <v>44991</v>
      </c>
      <c r="D286">
        <v>36978</v>
      </c>
      <c r="E286" s="109">
        <v>21915</v>
      </c>
      <c r="N286" s="109"/>
    </row>
    <row r="287" spans="2:14">
      <c r="B287" t="s">
        <v>94</v>
      </c>
      <c r="C287" s="28">
        <v>44991</v>
      </c>
      <c r="D287">
        <v>36983</v>
      </c>
      <c r="E287" s="109">
        <v>6330</v>
      </c>
      <c r="N287" s="109"/>
    </row>
    <row r="288" spans="2:14">
      <c r="C288" s="28"/>
      <c r="E288" s="109"/>
      <c r="F288" s="109">
        <f>SUM(E283:E287)</f>
        <v>360035</v>
      </c>
      <c r="G288" s="1">
        <f>+' NUEVA COLECTORA MARZO 2023'!E19</f>
        <v>360035</v>
      </c>
      <c r="N288" s="109"/>
    </row>
    <row r="289" spans="2:14">
      <c r="C289" s="28"/>
      <c r="E289" s="109"/>
      <c r="N289" s="109"/>
    </row>
    <row r="290" spans="2:14">
      <c r="B290" t="s">
        <v>94</v>
      </c>
      <c r="C290" s="28">
        <v>44992</v>
      </c>
      <c r="D290">
        <v>36990</v>
      </c>
      <c r="E290" s="109">
        <v>155955</v>
      </c>
      <c r="N290" s="109"/>
    </row>
    <row r="291" spans="2:14">
      <c r="B291" t="s">
        <v>94</v>
      </c>
      <c r="C291" s="28">
        <v>44992</v>
      </c>
      <c r="D291">
        <v>36991</v>
      </c>
      <c r="E291" s="109">
        <v>151080</v>
      </c>
      <c r="N291" s="109"/>
    </row>
    <row r="292" spans="2:14">
      <c r="B292" t="s">
        <v>94</v>
      </c>
      <c r="C292" s="28">
        <v>44992</v>
      </c>
      <c r="D292">
        <v>36999</v>
      </c>
      <c r="E292" s="109">
        <v>18630</v>
      </c>
      <c r="N292" s="109"/>
    </row>
    <row r="293" spans="2:14">
      <c r="B293" t="s">
        <v>94</v>
      </c>
      <c r="C293" s="28">
        <v>44992</v>
      </c>
      <c r="D293">
        <v>37000</v>
      </c>
      <c r="E293" s="109">
        <v>15960</v>
      </c>
      <c r="N293" s="109"/>
    </row>
    <row r="294" spans="2:14">
      <c r="B294" t="s">
        <v>94</v>
      </c>
      <c r="C294" s="28">
        <v>44992</v>
      </c>
      <c r="D294">
        <v>37005</v>
      </c>
      <c r="E294" s="109">
        <v>6450</v>
      </c>
      <c r="N294" s="109"/>
    </row>
    <row r="295" spans="2:14">
      <c r="C295" s="28"/>
      <c r="E295" s="109"/>
      <c r="F295" s="109">
        <f>SUM(E290:E294)</f>
        <v>348075</v>
      </c>
      <c r="G295" s="1">
        <f>+' NUEVA COLECTORA MARZO 2023'!E20</f>
        <v>348075</v>
      </c>
      <c r="N295" s="109"/>
    </row>
    <row r="296" spans="2:14">
      <c r="C296" s="28"/>
      <c r="E296" s="109"/>
      <c r="N296" s="109"/>
    </row>
    <row r="297" spans="2:14" ht="23.25" customHeight="1">
      <c r="B297" t="s">
        <v>94</v>
      </c>
      <c r="C297" s="28">
        <v>44993</v>
      </c>
      <c r="D297">
        <v>37016</v>
      </c>
      <c r="E297" s="109">
        <v>7185</v>
      </c>
      <c r="N297" s="109"/>
    </row>
    <row r="298" spans="2:14">
      <c r="B298" t="s">
        <v>94</v>
      </c>
      <c r="C298" s="28">
        <v>44993</v>
      </c>
      <c r="D298">
        <v>37019</v>
      </c>
      <c r="E298" s="109">
        <v>163050</v>
      </c>
      <c r="N298" s="109"/>
    </row>
    <row r="299" spans="2:14">
      <c r="B299" t="s">
        <v>94</v>
      </c>
      <c r="C299" s="28">
        <v>44993</v>
      </c>
      <c r="D299">
        <v>37020</v>
      </c>
      <c r="E299" s="109">
        <v>145515</v>
      </c>
      <c r="N299" s="109"/>
    </row>
    <row r="300" spans="2:14">
      <c r="B300" t="s">
        <v>94</v>
      </c>
      <c r="C300" s="28">
        <v>44993</v>
      </c>
      <c r="D300">
        <v>37027</v>
      </c>
      <c r="E300" s="109">
        <v>14550</v>
      </c>
      <c r="N300" s="109"/>
    </row>
    <row r="301" spans="2:14">
      <c r="B301" t="s">
        <v>94</v>
      </c>
      <c r="C301" s="28">
        <v>44993</v>
      </c>
      <c r="D301">
        <v>37028</v>
      </c>
      <c r="E301" s="109">
        <v>18510</v>
      </c>
      <c r="N301" s="109"/>
    </row>
    <row r="302" spans="2:14">
      <c r="B302" t="s">
        <v>94</v>
      </c>
      <c r="C302" s="28">
        <v>44993</v>
      </c>
      <c r="D302">
        <v>37029</v>
      </c>
      <c r="E302" s="109">
        <v>6675</v>
      </c>
      <c r="N302" s="109"/>
    </row>
    <row r="303" spans="2:14">
      <c r="B303" t="s">
        <v>94</v>
      </c>
      <c r="C303" s="28">
        <v>44993</v>
      </c>
      <c r="D303">
        <v>37035</v>
      </c>
      <c r="E303">
        <v>5</v>
      </c>
      <c r="N303" s="109"/>
    </row>
    <row r="304" spans="2:14">
      <c r="C304" s="28"/>
      <c r="F304" s="109">
        <f>SUM(E297:E303)</f>
        <v>355490</v>
      </c>
      <c r="G304" s="1">
        <f>+' NUEVA COLECTORA MARZO 2023'!E21</f>
        <v>355490</v>
      </c>
      <c r="N304" s="109"/>
    </row>
    <row r="305" spans="2:14">
      <c r="C305" s="28"/>
      <c r="N305" s="109"/>
    </row>
    <row r="306" spans="2:14">
      <c r="B306" t="s">
        <v>94</v>
      </c>
      <c r="C306" s="28">
        <v>44994</v>
      </c>
      <c r="D306">
        <v>37036</v>
      </c>
      <c r="E306" s="109">
        <v>146625</v>
      </c>
      <c r="N306" s="109"/>
    </row>
    <row r="307" spans="2:14">
      <c r="B307" t="s">
        <v>94</v>
      </c>
      <c r="C307" s="28">
        <v>44994</v>
      </c>
      <c r="D307">
        <v>37037</v>
      </c>
      <c r="E307" s="109">
        <v>148740</v>
      </c>
      <c r="N307" s="109"/>
    </row>
    <row r="308" spans="2:14">
      <c r="B308" t="s">
        <v>94</v>
      </c>
      <c r="C308" s="28">
        <v>44994</v>
      </c>
      <c r="D308">
        <v>37044</v>
      </c>
      <c r="E308" s="109">
        <v>17925</v>
      </c>
      <c r="N308" s="109"/>
    </row>
    <row r="309" spans="2:14">
      <c r="B309" t="s">
        <v>94</v>
      </c>
      <c r="C309" s="28">
        <v>44994</v>
      </c>
      <c r="D309">
        <v>37045</v>
      </c>
      <c r="E309" s="109">
        <v>17895</v>
      </c>
      <c r="N309" s="109"/>
    </row>
    <row r="310" spans="2:14">
      <c r="B310" t="s">
        <v>94</v>
      </c>
      <c r="C310" s="28">
        <v>44994</v>
      </c>
      <c r="D310">
        <v>37050</v>
      </c>
      <c r="E310" s="109">
        <v>6315</v>
      </c>
      <c r="N310" s="109"/>
    </row>
    <row r="311" spans="2:14">
      <c r="C311" s="28"/>
      <c r="E311" s="109"/>
      <c r="F311" s="109">
        <f>SUM(E306:E310)</f>
        <v>337500</v>
      </c>
      <c r="G311" s="1">
        <f>+' NUEVA COLECTORA MARZO 2023'!E22</f>
        <v>337500</v>
      </c>
      <c r="N311" s="109"/>
    </row>
    <row r="312" spans="2:14">
      <c r="C312" s="28"/>
      <c r="E312" s="109"/>
      <c r="N312" s="109"/>
    </row>
    <row r="313" spans="2:14">
      <c r="B313" t="s">
        <v>94</v>
      </c>
      <c r="C313" s="28">
        <v>44995</v>
      </c>
      <c r="D313">
        <v>37058</v>
      </c>
      <c r="E313" s="109">
        <v>127245</v>
      </c>
      <c r="N313" s="109"/>
    </row>
    <row r="314" spans="2:14">
      <c r="B314" t="s">
        <v>94</v>
      </c>
      <c r="C314" s="28">
        <v>44995</v>
      </c>
      <c r="D314">
        <v>37059</v>
      </c>
      <c r="E314" s="109">
        <v>167610</v>
      </c>
      <c r="N314" s="109"/>
    </row>
    <row r="315" spans="2:14">
      <c r="B315" t="s">
        <v>94</v>
      </c>
      <c r="C315" s="28">
        <v>44995</v>
      </c>
      <c r="D315">
        <v>37066</v>
      </c>
      <c r="E315" s="109">
        <v>17760</v>
      </c>
      <c r="N315" s="109"/>
    </row>
    <row r="316" spans="2:14">
      <c r="B316" t="s">
        <v>94</v>
      </c>
      <c r="C316" s="28">
        <v>44995</v>
      </c>
      <c r="D316">
        <v>37067</v>
      </c>
      <c r="E316" s="109">
        <v>15780</v>
      </c>
      <c r="N316" s="109"/>
    </row>
    <row r="317" spans="2:14">
      <c r="B317" t="s">
        <v>94</v>
      </c>
      <c r="C317" s="28">
        <v>44995</v>
      </c>
      <c r="D317">
        <v>37073</v>
      </c>
      <c r="E317" s="109">
        <v>7320</v>
      </c>
      <c r="N317" s="109"/>
    </row>
    <row r="318" spans="2:14">
      <c r="C318" s="28"/>
      <c r="E318" s="109"/>
      <c r="F318" s="109">
        <f>SUM(E313:E317)</f>
        <v>335715</v>
      </c>
      <c r="G318" s="1">
        <f>+' NUEVA COLECTORA MARZO 2023'!E23</f>
        <v>335715</v>
      </c>
      <c r="N318" s="109"/>
    </row>
    <row r="319" spans="2:14">
      <c r="C319" s="28"/>
      <c r="E319" s="109"/>
      <c r="N319" s="109"/>
    </row>
    <row r="320" spans="2:14">
      <c r="B320" t="s">
        <v>94</v>
      </c>
      <c r="C320" s="28">
        <v>44996</v>
      </c>
      <c r="D320">
        <v>37081</v>
      </c>
      <c r="E320" s="109">
        <v>79350</v>
      </c>
      <c r="N320" s="109"/>
    </row>
    <row r="321" spans="2:14">
      <c r="B321" t="s">
        <v>94</v>
      </c>
      <c r="C321" s="28">
        <v>44996</v>
      </c>
      <c r="D321">
        <v>37082</v>
      </c>
      <c r="E321" s="109">
        <v>85710</v>
      </c>
      <c r="N321" s="109"/>
    </row>
    <row r="322" spans="2:14">
      <c r="B322" t="s">
        <v>94</v>
      </c>
      <c r="C322" s="28">
        <v>44996</v>
      </c>
      <c r="D322">
        <v>37089</v>
      </c>
      <c r="E322" s="109">
        <v>18975</v>
      </c>
      <c r="N322" s="109"/>
    </row>
    <row r="323" spans="2:14">
      <c r="B323" t="s">
        <v>94</v>
      </c>
      <c r="C323" s="28">
        <v>44996</v>
      </c>
      <c r="D323">
        <v>37090</v>
      </c>
      <c r="E323" s="109">
        <v>11310</v>
      </c>
      <c r="N323" s="109"/>
    </row>
    <row r="324" spans="2:14">
      <c r="B324" t="s">
        <v>94</v>
      </c>
      <c r="C324" s="28">
        <v>44996</v>
      </c>
      <c r="D324">
        <v>37093</v>
      </c>
      <c r="E324" s="109">
        <v>2130</v>
      </c>
      <c r="N324" s="109"/>
    </row>
    <row r="325" spans="2:14">
      <c r="B325" t="s">
        <v>94</v>
      </c>
      <c r="C325" s="28">
        <v>44997</v>
      </c>
      <c r="D325">
        <v>37099</v>
      </c>
      <c r="E325" s="109">
        <v>40935</v>
      </c>
      <c r="N325" s="109"/>
    </row>
    <row r="326" spans="2:14">
      <c r="B326" t="s">
        <v>94</v>
      </c>
      <c r="C326" s="28">
        <v>44997</v>
      </c>
      <c r="D326">
        <v>37110</v>
      </c>
      <c r="E326" s="109">
        <v>5640</v>
      </c>
      <c r="N326" s="109"/>
    </row>
    <row r="327" spans="2:14">
      <c r="B327" t="s">
        <v>94</v>
      </c>
      <c r="C327" s="28">
        <v>44998</v>
      </c>
      <c r="D327">
        <v>37098</v>
      </c>
      <c r="E327" s="109">
        <v>47720</v>
      </c>
      <c r="N327" s="109"/>
    </row>
    <row r="328" spans="2:14">
      <c r="B328" t="s">
        <v>94</v>
      </c>
      <c r="C328" s="28">
        <v>44998</v>
      </c>
      <c r="D328">
        <v>37111</v>
      </c>
      <c r="E328" s="109">
        <v>166305</v>
      </c>
      <c r="N328" s="109"/>
    </row>
    <row r="329" spans="2:14">
      <c r="B329" t="s">
        <v>94</v>
      </c>
      <c r="C329" s="28">
        <v>44998</v>
      </c>
      <c r="D329">
        <v>37112</v>
      </c>
      <c r="E329" s="109">
        <v>157590</v>
      </c>
      <c r="N329" s="109"/>
    </row>
    <row r="330" spans="2:14">
      <c r="B330" t="s">
        <v>94</v>
      </c>
      <c r="C330" s="28">
        <v>44998</v>
      </c>
      <c r="D330">
        <v>37119</v>
      </c>
      <c r="E330" s="109">
        <v>18060</v>
      </c>
      <c r="N330" s="109"/>
    </row>
    <row r="331" spans="2:14">
      <c r="B331" t="s">
        <v>94</v>
      </c>
      <c r="C331" s="28">
        <v>44998</v>
      </c>
      <c r="D331">
        <v>37120</v>
      </c>
      <c r="E331" s="109">
        <v>15390</v>
      </c>
      <c r="N331" s="109"/>
    </row>
    <row r="332" spans="2:14">
      <c r="B332" t="s">
        <v>94</v>
      </c>
      <c r="C332" s="28">
        <v>44998</v>
      </c>
      <c r="D332">
        <v>37126</v>
      </c>
      <c r="E332" s="109">
        <v>6630</v>
      </c>
      <c r="N332" s="109"/>
    </row>
    <row r="333" spans="2:14">
      <c r="B333" t="s">
        <v>94</v>
      </c>
      <c r="C333" s="28">
        <v>44999</v>
      </c>
      <c r="D333">
        <v>37133</v>
      </c>
      <c r="E333" s="109">
        <v>182565</v>
      </c>
      <c r="N333" s="109"/>
    </row>
    <row r="334" spans="2:14">
      <c r="B334" t="s">
        <v>94</v>
      </c>
      <c r="C334" s="28">
        <v>44999</v>
      </c>
      <c r="D334">
        <v>37134</v>
      </c>
      <c r="E334" s="109">
        <v>143205</v>
      </c>
      <c r="N334" s="109"/>
    </row>
    <row r="335" spans="2:14">
      <c r="B335" t="s">
        <v>94</v>
      </c>
      <c r="C335" s="28">
        <v>44999</v>
      </c>
      <c r="D335">
        <v>37141</v>
      </c>
      <c r="E335" s="109">
        <v>21240</v>
      </c>
      <c r="N335" s="109"/>
    </row>
    <row r="336" spans="2:14">
      <c r="B336" t="s">
        <v>94</v>
      </c>
      <c r="C336" s="28">
        <v>44999</v>
      </c>
      <c r="D336">
        <v>37142</v>
      </c>
      <c r="E336" s="109">
        <v>20460</v>
      </c>
      <c r="N336" s="109"/>
    </row>
    <row r="337" spans="2:14">
      <c r="B337" t="s">
        <v>94</v>
      </c>
      <c r="C337" s="28">
        <v>44999</v>
      </c>
      <c r="D337">
        <v>37148</v>
      </c>
      <c r="E337" s="109">
        <v>6450</v>
      </c>
      <c r="N337" s="109"/>
    </row>
    <row r="338" spans="2:14">
      <c r="B338" t="s">
        <v>94</v>
      </c>
      <c r="C338" s="28">
        <v>44999</v>
      </c>
      <c r="D338">
        <v>37156</v>
      </c>
      <c r="E338">
        <v>200</v>
      </c>
      <c r="N338" s="109"/>
    </row>
    <row r="339" spans="2:14">
      <c r="B339" t="s">
        <v>94</v>
      </c>
      <c r="C339" s="28">
        <v>45000</v>
      </c>
      <c r="D339">
        <v>37157</v>
      </c>
      <c r="E339" s="109">
        <v>165510</v>
      </c>
      <c r="N339" s="109"/>
    </row>
    <row r="340" spans="2:14">
      <c r="B340" t="s">
        <v>94</v>
      </c>
      <c r="C340" s="28">
        <v>45000</v>
      </c>
      <c r="D340">
        <v>37158</v>
      </c>
      <c r="E340" s="109">
        <v>148610</v>
      </c>
      <c r="N340" s="109"/>
    </row>
    <row r="341" spans="2:14">
      <c r="B341" t="s">
        <v>94</v>
      </c>
      <c r="C341" s="28">
        <v>45000</v>
      </c>
      <c r="D341">
        <v>37165</v>
      </c>
      <c r="E341" s="109">
        <v>20730</v>
      </c>
      <c r="N341" s="109"/>
    </row>
    <row r="342" spans="2:14">
      <c r="B342" t="s">
        <v>94</v>
      </c>
      <c r="C342" s="28">
        <v>45000</v>
      </c>
      <c r="D342">
        <v>37166</v>
      </c>
      <c r="E342" s="109">
        <v>15720</v>
      </c>
      <c r="N342" s="109"/>
    </row>
    <row r="343" spans="2:14">
      <c r="B343" t="s">
        <v>94</v>
      </c>
      <c r="C343" s="28">
        <v>45000</v>
      </c>
      <c r="D343">
        <v>37173</v>
      </c>
      <c r="E343" s="109">
        <v>6705</v>
      </c>
      <c r="N343" s="109"/>
    </row>
    <row r="344" spans="2:14">
      <c r="B344" t="s">
        <v>94</v>
      </c>
      <c r="C344" s="28">
        <v>45001</v>
      </c>
      <c r="D344">
        <v>37179</v>
      </c>
      <c r="E344" s="109">
        <v>134610</v>
      </c>
      <c r="N344" s="109"/>
    </row>
    <row r="345" spans="2:14">
      <c r="B345" t="s">
        <v>94</v>
      </c>
      <c r="C345" s="28">
        <v>45001</v>
      </c>
      <c r="D345">
        <v>37180</v>
      </c>
      <c r="E345" s="109">
        <v>156945</v>
      </c>
      <c r="N345" s="109"/>
    </row>
    <row r="346" spans="2:14">
      <c r="B346" t="s">
        <v>94</v>
      </c>
      <c r="C346" s="28">
        <v>45001</v>
      </c>
      <c r="D346">
        <v>37187</v>
      </c>
      <c r="E346" s="109">
        <v>17595</v>
      </c>
      <c r="N346" s="109"/>
    </row>
    <row r="347" spans="2:14">
      <c r="B347" t="s">
        <v>94</v>
      </c>
      <c r="C347" s="28">
        <v>45001</v>
      </c>
      <c r="D347">
        <v>37188</v>
      </c>
      <c r="E347" s="109">
        <v>18525</v>
      </c>
      <c r="N347" s="109"/>
    </row>
    <row r="348" spans="2:14">
      <c r="B348" t="s">
        <v>94</v>
      </c>
      <c r="C348" s="28">
        <v>45001</v>
      </c>
      <c r="D348">
        <v>37194</v>
      </c>
      <c r="E348" s="109">
        <v>4935</v>
      </c>
      <c r="N348" s="109"/>
    </row>
    <row r="349" spans="2:14">
      <c r="B349" t="s">
        <v>94</v>
      </c>
      <c r="C349" s="28">
        <v>45002</v>
      </c>
      <c r="D349">
        <v>37202</v>
      </c>
      <c r="E349" s="109">
        <v>162675</v>
      </c>
      <c r="N349" s="109"/>
    </row>
    <row r="350" spans="2:14">
      <c r="B350" t="s">
        <v>94</v>
      </c>
      <c r="C350" s="28">
        <v>45002</v>
      </c>
      <c r="D350">
        <v>37203</v>
      </c>
      <c r="E350" s="109">
        <v>146235</v>
      </c>
      <c r="N350" s="109"/>
    </row>
    <row r="351" spans="2:14">
      <c r="B351" t="s">
        <v>94</v>
      </c>
      <c r="C351" s="28">
        <v>45002</v>
      </c>
      <c r="D351">
        <v>37210</v>
      </c>
      <c r="E351" s="109">
        <v>19305</v>
      </c>
      <c r="N351" s="109"/>
    </row>
    <row r="352" spans="2:14">
      <c r="B352" t="s">
        <v>94</v>
      </c>
      <c r="C352" s="28">
        <v>45002</v>
      </c>
      <c r="D352">
        <v>37211</v>
      </c>
      <c r="E352" s="109">
        <v>22320</v>
      </c>
      <c r="N352" s="109"/>
    </row>
    <row r="353" spans="2:14">
      <c r="B353" t="s">
        <v>94</v>
      </c>
      <c r="C353" s="28">
        <v>45002</v>
      </c>
      <c r="D353">
        <v>37217</v>
      </c>
      <c r="E353" s="109">
        <v>7095</v>
      </c>
      <c r="N353" s="109"/>
    </row>
    <row r="354" spans="2:14">
      <c r="B354" t="s">
        <v>94</v>
      </c>
      <c r="C354" s="28">
        <v>45003</v>
      </c>
      <c r="D354">
        <v>37225</v>
      </c>
      <c r="E354" s="109">
        <v>89965</v>
      </c>
      <c r="N354" s="109"/>
    </row>
    <row r="355" spans="2:14">
      <c r="B355" t="s">
        <v>94</v>
      </c>
      <c r="C355" s="28">
        <v>45003</v>
      </c>
      <c r="D355">
        <v>37226</v>
      </c>
      <c r="E355" s="109">
        <v>90810</v>
      </c>
      <c r="N355" s="109"/>
    </row>
    <row r="356" spans="2:14">
      <c r="B356" t="s">
        <v>94</v>
      </c>
      <c r="C356" s="28">
        <v>45003</v>
      </c>
      <c r="D356">
        <v>37233</v>
      </c>
      <c r="E356" s="109">
        <v>16655</v>
      </c>
      <c r="N356" s="109"/>
    </row>
    <row r="357" spans="2:14">
      <c r="B357" t="s">
        <v>94</v>
      </c>
      <c r="C357" s="28">
        <v>45003</v>
      </c>
      <c r="D357">
        <v>37234</v>
      </c>
      <c r="E357" s="109">
        <v>10335</v>
      </c>
      <c r="N357" s="109"/>
    </row>
    <row r="358" spans="2:14">
      <c r="B358" t="s">
        <v>94</v>
      </c>
      <c r="C358" s="28">
        <v>45003</v>
      </c>
      <c r="D358">
        <v>37237</v>
      </c>
      <c r="E358" s="109">
        <v>3330</v>
      </c>
      <c r="N358" s="109"/>
    </row>
    <row r="359" spans="2:14">
      <c r="B359" t="s">
        <v>94</v>
      </c>
      <c r="C359" s="28">
        <v>45004</v>
      </c>
      <c r="D359">
        <v>37242</v>
      </c>
      <c r="E359" s="109">
        <v>46755</v>
      </c>
      <c r="N359" s="109"/>
    </row>
    <row r="360" spans="2:14">
      <c r="B360" t="s">
        <v>94</v>
      </c>
      <c r="C360" s="28">
        <v>45004</v>
      </c>
      <c r="D360">
        <v>37243</v>
      </c>
      <c r="E360" s="109">
        <v>38595</v>
      </c>
      <c r="N360" s="109"/>
    </row>
    <row r="361" spans="2:14">
      <c r="B361" t="s">
        <v>94</v>
      </c>
      <c r="C361" s="28">
        <v>45004</v>
      </c>
      <c r="D361">
        <v>37255</v>
      </c>
      <c r="E361" s="109">
        <v>5565</v>
      </c>
      <c r="N361" s="109"/>
    </row>
    <row r="362" spans="2:14">
      <c r="B362" t="s">
        <v>94</v>
      </c>
      <c r="C362" s="28">
        <v>45004</v>
      </c>
      <c r="D362">
        <v>37256</v>
      </c>
      <c r="E362">
        <v>100</v>
      </c>
      <c r="N362" s="109"/>
    </row>
    <row r="363" spans="2:14">
      <c r="B363" t="s">
        <v>94</v>
      </c>
      <c r="C363" s="28">
        <v>45005</v>
      </c>
      <c r="D363">
        <v>37257</v>
      </c>
      <c r="E363" s="109">
        <v>173715</v>
      </c>
      <c r="N363" s="109"/>
    </row>
    <row r="364" spans="2:14">
      <c r="B364" t="s">
        <v>94</v>
      </c>
      <c r="C364" s="28">
        <v>45005</v>
      </c>
      <c r="D364">
        <v>37258</v>
      </c>
      <c r="E364" s="109">
        <v>156585</v>
      </c>
      <c r="N364" s="109"/>
    </row>
    <row r="365" spans="2:14">
      <c r="B365" t="s">
        <v>94</v>
      </c>
      <c r="C365" s="28">
        <v>45005</v>
      </c>
      <c r="D365">
        <v>37265</v>
      </c>
      <c r="E365" s="109">
        <v>19845</v>
      </c>
      <c r="N365" s="109"/>
    </row>
    <row r="366" spans="2:14">
      <c r="B366" t="s">
        <v>94</v>
      </c>
      <c r="C366" s="28">
        <v>45005</v>
      </c>
      <c r="D366">
        <v>37266</v>
      </c>
      <c r="E366" s="109">
        <v>23940</v>
      </c>
      <c r="N366" s="109"/>
    </row>
    <row r="367" spans="2:14">
      <c r="B367" t="s">
        <v>94</v>
      </c>
      <c r="C367" s="28">
        <v>45005</v>
      </c>
      <c r="D367">
        <v>37273</v>
      </c>
      <c r="E367" s="109">
        <v>7515</v>
      </c>
      <c r="N367" s="109"/>
    </row>
    <row r="368" spans="2:14">
      <c r="B368" t="s">
        <v>94</v>
      </c>
      <c r="C368" s="28">
        <v>45006</v>
      </c>
      <c r="D368">
        <v>37281</v>
      </c>
      <c r="E368" s="109">
        <v>151200</v>
      </c>
      <c r="N368" s="109"/>
    </row>
    <row r="369" spans="2:14">
      <c r="B369" t="s">
        <v>94</v>
      </c>
      <c r="C369" s="28">
        <v>45006</v>
      </c>
      <c r="D369">
        <v>37282</v>
      </c>
      <c r="E369" s="109">
        <v>152010</v>
      </c>
      <c r="N369" s="109"/>
    </row>
    <row r="370" spans="2:14">
      <c r="B370" t="s">
        <v>94</v>
      </c>
      <c r="C370" s="28">
        <v>45006</v>
      </c>
      <c r="D370">
        <v>37289</v>
      </c>
      <c r="E370" s="109">
        <v>15465</v>
      </c>
      <c r="N370" s="109"/>
    </row>
    <row r="371" spans="2:14">
      <c r="B371" t="s">
        <v>94</v>
      </c>
      <c r="C371" s="28">
        <v>45006</v>
      </c>
      <c r="D371">
        <v>37290</v>
      </c>
      <c r="E371" s="109">
        <v>22500</v>
      </c>
      <c r="N371" s="109"/>
    </row>
    <row r="372" spans="2:14">
      <c r="B372" t="s">
        <v>94</v>
      </c>
      <c r="C372" s="28">
        <v>45006</v>
      </c>
      <c r="D372">
        <v>37296</v>
      </c>
      <c r="E372" s="109">
        <v>7440</v>
      </c>
      <c r="N372" s="109"/>
    </row>
    <row r="373" spans="2:14">
      <c r="B373" t="s">
        <v>94</v>
      </c>
      <c r="C373" s="28">
        <v>45006</v>
      </c>
      <c r="D373">
        <v>37303</v>
      </c>
      <c r="E373">
        <v>50</v>
      </c>
      <c r="N373" s="109"/>
    </row>
    <row r="374" spans="2:14">
      <c r="B374" t="s">
        <v>94</v>
      </c>
      <c r="C374" s="28">
        <v>45007</v>
      </c>
      <c r="D374">
        <v>37305</v>
      </c>
      <c r="E374" s="109">
        <v>165075</v>
      </c>
      <c r="N374" s="109"/>
    </row>
    <row r="375" spans="2:14">
      <c r="B375" t="s">
        <v>94</v>
      </c>
      <c r="C375" s="28">
        <v>45007</v>
      </c>
      <c r="D375">
        <v>37306</v>
      </c>
      <c r="E375" s="109">
        <v>138525</v>
      </c>
      <c r="N375" s="109"/>
    </row>
    <row r="376" spans="2:14">
      <c r="B376" t="s">
        <v>94</v>
      </c>
      <c r="C376" s="28">
        <v>45007</v>
      </c>
      <c r="D376">
        <v>37313</v>
      </c>
      <c r="E376" s="109">
        <v>17235</v>
      </c>
      <c r="N376" s="109"/>
    </row>
    <row r="377" spans="2:14">
      <c r="B377" t="s">
        <v>94</v>
      </c>
      <c r="C377" s="28">
        <v>45007</v>
      </c>
      <c r="D377">
        <v>37314</v>
      </c>
      <c r="E377" s="109">
        <v>22095</v>
      </c>
      <c r="N377" s="109"/>
    </row>
    <row r="378" spans="2:14">
      <c r="B378" t="s">
        <v>94</v>
      </c>
      <c r="C378" s="28">
        <v>45007</v>
      </c>
      <c r="D378">
        <v>37320</v>
      </c>
      <c r="E378" s="109">
        <v>7680</v>
      </c>
      <c r="N378" s="109"/>
    </row>
    <row r="379" spans="2:14">
      <c r="B379" t="s">
        <v>94</v>
      </c>
      <c r="C379" s="28">
        <v>45008</v>
      </c>
      <c r="D379">
        <v>37328</v>
      </c>
      <c r="E379" s="109">
        <v>161685</v>
      </c>
      <c r="N379" s="109"/>
    </row>
    <row r="380" spans="2:14">
      <c r="B380" t="s">
        <v>94</v>
      </c>
      <c r="C380" s="28">
        <v>45008</v>
      </c>
      <c r="D380">
        <v>37329</v>
      </c>
      <c r="E380" s="109">
        <v>157125</v>
      </c>
      <c r="N380" s="109"/>
    </row>
    <row r="381" spans="2:14">
      <c r="B381" t="s">
        <v>94</v>
      </c>
      <c r="C381" s="28">
        <v>45008</v>
      </c>
      <c r="D381">
        <v>37336</v>
      </c>
      <c r="E381" s="109">
        <v>20280</v>
      </c>
      <c r="N381" s="109"/>
    </row>
    <row r="382" spans="2:14">
      <c r="B382" t="s">
        <v>94</v>
      </c>
      <c r="C382" s="28">
        <v>45008</v>
      </c>
      <c r="D382">
        <v>37337</v>
      </c>
      <c r="E382" s="109">
        <v>16800</v>
      </c>
      <c r="N382" s="109"/>
    </row>
    <row r="383" spans="2:14">
      <c r="B383" t="s">
        <v>94</v>
      </c>
      <c r="C383" s="28">
        <v>45008</v>
      </c>
      <c r="D383">
        <v>37343</v>
      </c>
      <c r="E383" s="109">
        <v>7440</v>
      </c>
      <c r="N383" s="109"/>
    </row>
    <row r="384" spans="2:14">
      <c r="B384" t="s">
        <v>94</v>
      </c>
      <c r="C384" s="28">
        <v>45008</v>
      </c>
      <c r="D384">
        <v>37349</v>
      </c>
      <c r="E384">
        <v>300</v>
      </c>
      <c r="N384" s="109"/>
    </row>
    <row r="385" spans="2:14">
      <c r="B385" t="s">
        <v>94</v>
      </c>
      <c r="C385" s="28">
        <v>45009</v>
      </c>
      <c r="D385">
        <v>37351</v>
      </c>
      <c r="E385" s="109">
        <v>153705</v>
      </c>
      <c r="N385" s="109"/>
    </row>
    <row r="386" spans="2:14">
      <c r="B386" t="s">
        <v>94</v>
      </c>
      <c r="C386" s="28">
        <v>45009</v>
      </c>
      <c r="D386">
        <v>37352</v>
      </c>
      <c r="E386" s="109">
        <v>138600</v>
      </c>
      <c r="N386" s="109"/>
    </row>
    <row r="387" spans="2:14">
      <c r="B387" t="s">
        <v>94</v>
      </c>
      <c r="C387" s="28">
        <v>45009</v>
      </c>
      <c r="D387">
        <v>37359</v>
      </c>
      <c r="E387" s="109">
        <v>23265</v>
      </c>
      <c r="N387" s="109"/>
    </row>
    <row r="388" spans="2:14">
      <c r="B388" t="s">
        <v>94</v>
      </c>
      <c r="C388" s="28">
        <v>45009</v>
      </c>
      <c r="D388">
        <v>37360</v>
      </c>
      <c r="E388" s="109">
        <v>24765</v>
      </c>
      <c r="N388" s="109"/>
    </row>
    <row r="389" spans="2:14">
      <c r="B389" t="s">
        <v>94</v>
      </c>
      <c r="C389" s="28">
        <v>45009</v>
      </c>
      <c r="D389">
        <v>37361</v>
      </c>
      <c r="E389" s="109">
        <v>5580</v>
      </c>
      <c r="N389" s="109"/>
    </row>
    <row r="390" spans="2:14">
      <c r="B390" t="s">
        <v>94</v>
      </c>
      <c r="C390" s="28">
        <v>45009</v>
      </c>
      <c r="D390">
        <v>37367</v>
      </c>
      <c r="E390" s="109">
        <v>8325</v>
      </c>
      <c r="N390" s="109"/>
    </row>
    <row r="391" spans="2:14">
      <c r="B391" t="s">
        <v>94</v>
      </c>
      <c r="C391" s="28">
        <v>45010</v>
      </c>
      <c r="D391">
        <v>37375</v>
      </c>
      <c r="E391" s="109">
        <v>71460</v>
      </c>
      <c r="N391" s="109"/>
    </row>
    <row r="392" spans="2:14">
      <c r="B392" t="s">
        <v>94</v>
      </c>
      <c r="C392" s="28">
        <v>45010</v>
      </c>
      <c r="D392">
        <v>37376</v>
      </c>
      <c r="E392" s="109">
        <v>79200</v>
      </c>
      <c r="N392" s="109"/>
    </row>
    <row r="393" spans="2:14">
      <c r="B393" t="s">
        <v>94</v>
      </c>
      <c r="C393" s="28">
        <v>45010</v>
      </c>
      <c r="D393">
        <v>37383</v>
      </c>
      <c r="E393" s="109">
        <v>20685</v>
      </c>
      <c r="N393" s="109"/>
    </row>
    <row r="394" spans="2:14">
      <c r="B394" t="s">
        <v>94</v>
      </c>
      <c r="C394" s="28">
        <v>45010</v>
      </c>
      <c r="D394">
        <v>37384</v>
      </c>
      <c r="E394" s="109">
        <v>15150</v>
      </c>
      <c r="N394" s="109"/>
    </row>
    <row r="395" spans="2:14">
      <c r="B395" t="s">
        <v>94</v>
      </c>
      <c r="C395" s="28">
        <v>45010</v>
      </c>
      <c r="D395">
        <v>37387</v>
      </c>
      <c r="E395">
        <v>615</v>
      </c>
      <c r="N395" s="109"/>
    </row>
    <row r="396" spans="2:14">
      <c r="B396" t="s">
        <v>94</v>
      </c>
      <c r="C396" s="28">
        <v>45010</v>
      </c>
      <c r="D396">
        <v>37435</v>
      </c>
      <c r="E396" s="109">
        <v>17235</v>
      </c>
      <c r="N396" s="109"/>
    </row>
    <row r="397" spans="2:14">
      <c r="B397" t="s">
        <v>94</v>
      </c>
      <c r="C397" s="28">
        <v>45011</v>
      </c>
      <c r="D397">
        <v>37392</v>
      </c>
      <c r="E397" s="109">
        <v>52185</v>
      </c>
      <c r="N397" s="109"/>
    </row>
    <row r="398" spans="2:14">
      <c r="B398" t="s">
        <v>94</v>
      </c>
      <c r="C398" s="28">
        <v>45011</v>
      </c>
      <c r="D398">
        <v>37393</v>
      </c>
      <c r="E398" s="109">
        <v>51030</v>
      </c>
      <c r="N398" s="109"/>
    </row>
    <row r="399" spans="2:14">
      <c r="B399" t="s">
        <v>94</v>
      </c>
      <c r="C399" s="28">
        <v>45011</v>
      </c>
      <c r="D399">
        <v>37404</v>
      </c>
      <c r="E399" s="109">
        <v>4425</v>
      </c>
      <c r="N399" s="109"/>
    </row>
    <row r="400" spans="2:14">
      <c r="B400" t="s">
        <v>94</v>
      </c>
      <c r="C400" s="28">
        <v>45012</v>
      </c>
      <c r="D400">
        <v>37405</v>
      </c>
      <c r="E400" s="109">
        <v>151155</v>
      </c>
      <c r="N400" s="109"/>
    </row>
    <row r="401" spans="2:14">
      <c r="B401" t="s">
        <v>94</v>
      </c>
      <c r="C401" s="28">
        <v>45012</v>
      </c>
      <c r="D401">
        <v>37406</v>
      </c>
      <c r="E401" s="109">
        <v>156150</v>
      </c>
      <c r="N401" s="109"/>
    </row>
    <row r="402" spans="2:14">
      <c r="B402" t="s">
        <v>94</v>
      </c>
      <c r="C402" s="28">
        <v>45012</v>
      </c>
      <c r="D402">
        <v>37413</v>
      </c>
      <c r="E402" s="109">
        <v>21060</v>
      </c>
      <c r="N402" s="109"/>
    </row>
    <row r="403" spans="2:14">
      <c r="B403" t="s">
        <v>94</v>
      </c>
      <c r="C403" s="28">
        <v>45012</v>
      </c>
      <c r="D403">
        <v>37414</v>
      </c>
      <c r="E403" s="109">
        <v>23625</v>
      </c>
      <c r="N403" s="109"/>
    </row>
    <row r="404" spans="2:14">
      <c r="B404" t="s">
        <v>94</v>
      </c>
      <c r="C404" s="28">
        <v>45012</v>
      </c>
      <c r="D404">
        <v>37420</v>
      </c>
      <c r="E404" s="109">
        <v>7650</v>
      </c>
      <c r="N404" s="109"/>
    </row>
    <row r="405" spans="2:14">
      <c r="B405" t="s">
        <v>94</v>
      </c>
      <c r="C405" s="28">
        <v>45013</v>
      </c>
      <c r="D405">
        <v>37428</v>
      </c>
      <c r="E405" s="109">
        <v>160255</v>
      </c>
      <c r="N405" s="109"/>
    </row>
    <row r="406" spans="2:14">
      <c r="B406" t="s">
        <v>94</v>
      </c>
      <c r="C406" s="28">
        <v>45013</v>
      </c>
      <c r="D406">
        <v>37429</v>
      </c>
      <c r="E406" s="109">
        <v>148200</v>
      </c>
      <c r="N406" s="109"/>
    </row>
    <row r="407" spans="2:14">
      <c r="B407" t="s">
        <v>94</v>
      </c>
      <c r="C407" s="28">
        <v>45013</v>
      </c>
      <c r="D407">
        <v>37436</v>
      </c>
      <c r="E407" s="109">
        <v>22710</v>
      </c>
      <c r="N407" s="109"/>
    </row>
    <row r="408" spans="2:14">
      <c r="B408" t="s">
        <v>94</v>
      </c>
      <c r="C408" s="28">
        <v>45013</v>
      </c>
      <c r="D408">
        <v>37442</v>
      </c>
      <c r="E408" s="109">
        <v>6885</v>
      </c>
      <c r="N408" s="109"/>
    </row>
    <row r="409" spans="2:14">
      <c r="B409" t="s">
        <v>94</v>
      </c>
      <c r="C409" s="28">
        <v>45014</v>
      </c>
      <c r="D409">
        <v>37451</v>
      </c>
      <c r="E409" s="109">
        <v>153375</v>
      </c>
      <c r="N409" s="109"/>
    </row>
    <row r="410" spans="2:14">
      <c r="B410" t="s">
        <v>94</v>
      </c>
      <c r="C410" s="28">
        <v>45014</v>
      </c>
      <c r="D410">
        <v>37452</v>
      </c>
      <c r="E410" s="109">
        <v>155775</v>
      </c>
      <c r="N410" s="109"/>
    </row>
    <row r="411" spans="2:14">
      <c r="B411" t="s">
        <v>94</v>
      </c>
      <c r="C411" s="28">
        <v>45014</v>
      </c>
      <c r="D411">
        <v>37459</v>
      </c>
      <c r="E411" s="109">
        <v>16215</v>
      </c>
      <c r="N411" s="109"/>
    </row>
    <row r="412" spans="2:14">
      <c r="B412" t="s">
        <v>94</v>
      </c>
      <c r="C412" s="28">
        <v>45014</v>
      </c>
      <c r="D412">
        <v>37460</v>
      </c>
      <c r="E412" s="109">
        <v>19155</v>
      </c>
      <c r="N412" s="109"/>
    </row>
    <row r="413" spans="2:14">
      <c r="B413" t="s">
        <v>94</v>
      </c>
      <c r="C413" s="28">
        <v>45014</v>
      </c>
      <c r="D413">
        <v>37466</v>
      </c>
      <c r="E413" s="109">
        <v>7800</v>
      </c>
      <c r="N413" s="109"/>
    </row>
    <row r="414" spans="2:14">
      <c r="B414" t="s">
        <v>94</v>
      </c>
      <c r="C414" s="28">
        <v>45015</v>
      </c>
      <c r="D414">
        <v>37474</v>
      </c>
      <c r="E414" s="109">
        <v>159795</v>
      </c>
      <c r="N414" s="109"/>
    </row>
    <row r="415" spans="2:14">
      <c r="B415" t="s">
        <v>94</v>
      </c>
      <c r="C415" s="28">
        <v>45015</v>
      </c>
      <c r="D415">
        <v>37475</v>
      </c>
      <c r="E415" s="109">
        <v>146110</v>
      </c>
      <c r="N415" s="109"/>
    </row>
    <row r="416" spans="2:14">
      <c r="B416" t="s">
        <v>94</v>
      </c>
      <c r="C416" s="28">
        <v>45015</v>
      </c>
      <c r="D416">
        <v>37482</v>
      </c>
      <c r="E416" s="109">
        <v>21180</v>
      </c>
      <c r="N416" s="109"/>
    </row>
    <row r="417" spans="2:14">
      <c r="B417" t="s">
        <v>94</v>
      </c>
      <c r="C417" s="28">
        <v>45015</v>
      </c>
      <c r="D417">
        <v>37483</v>
      </c>
      <c r="E417" s="109">
        <v>18525</v>
      </c>
      <c r="N417" s="109"/>
    </row>
    <row r="418" spans="2:14">
      <c r="B418" t="s">
        <v>94</v>
      </c>
      <c r="C418" s="28">
        <v>45015</v>
      </c>
      <c r="D418">
        <v>37489</v>
      </c>
      <c r="E418" s="109">
        <v>6915</v>
      </c>
      <c r="N418" s="109"/>
    </row>
    <row r="419" spans="2:14">
      <c r="B419" t="s">
        <v>94</v>
      </c>
      <c r="C419" s="28">
        <v>45016</v>
      </c>
      <c r="D419">
        <v>37496</v>
      </c>
      <c r="E419" s="109">
        <v>151050</v>
      </c>
      <c r="N419" s="109"/>
    </row>
    <row r="420" spans="2:14">
      <c r="B420" t="s">
        <v>94</v>
      </c>
      <c r="C420" s="28">
        <v>45016</v>
      </c>
      <c r="D420">
        <v>37497</v>
      </c>
      <c r="E420" s="109">
        <v>140415</v>
      </c>
      <c r="N420" s="109"/>
    </row>
    <row r="421" spans="2:14">
      <c r="B421" t="s">
        <v>94</v>
      </c>
      <c r="C421" s="28">
        <v>45016</v>
      </c>
      <c r="D421">
        <v>37504</v>
      </c>
      <c r="E421" s="109">
        <v>18540</v>
      </c>
      <c r="N421" s="109"/>
    </row>
    <row r="422" spans="2:14">
      <c r="B422" t="s">
        <v>94</v>
      </c>
      <c r="C422" s="28">
        <v>45016</v>
      </c>
      <c r="D422">
        <v>37505</v>
      </c>
      <c r="E422" s="109">
        <v>24090</v>
      </c>
      <c r="N422" s="109"/>
    </row>
    <row r="423" spans="2:14">
      <c r="B423" t="s">
        <v>94</v>
      </c>
      <c r="C423" s="28">
        <v>45016</v>
      </c>
      <c r="D423">
        <v>37511</v>
      </c>
      <c r="E423" s="109">
        <v>7665</v>
      </c>
      <c r="N423" s="109"/>
    </row>
    <row r="424" spans="2:14">
      <c r="N424" s="109"/>
    </row>
    <row r="425" spans="2:14">
      <c r="N425" s="109"/>
    </row>
  </sheetData>
  <sortState xmlns:xlrd2="http://schemas.microsoft.com/office/spreadsheetml/2017/richdata2" ref="B1:E424">
    <sortCondition ref="B1:B424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COLECTORA OMSA MARZO 2023</vt:lpstr>
      <vt:lpstr> NUEVA COLECTORA MARZO 2023</vt:lpstr>
      <vt:lpstr>Hoja1</vt:lpstr>
      <vt:lpstr>Hoja2</vt:lpstr>
      <vt:lpstr>'COLECTORA OMSA MARZO 2023'!Títulos_a_imprimir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m.turbi</dc:creator>
  <cp:lastModifiedBy>Francia Vasquez</cp:lastModifiedBy>
  <cp:lastPrinted>2023-04-05T18:59:57Z</cp:lastPrinted>
  <dcterms:created xsi:type="dcterms:W3CDTF">2018-06-11T12:44:56Z</dcterms:created>
  <dcterms:modified xsi:type="dcterms:W3CDTF">2023-04-05T19:06:37Z</dcterms:modified>
</cp:coreProperties>
</file>