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15120" windowHeight="8025"/>
  </bookViews>
  <sheets>
    <sheet name="Hoja1" sheetId="3" r:id="rId1"/>
    <sheet name="Hoja4 (2)" sheetId="2" r:id="rId2"/>
    <sheet name="RECAUDACIONES AUTOB. 2018" sheetId="1" r:id="rId3"/>
  </sheets>
  <definedNames>
    <definedName name="_xlnm.Print_Titles" localSheetId="2">'RECAUDACIONES AUTOB. 2018'!$A:$A,'RECAUDACIONES AUTOB. 2018'!$3:$4</definedName>
  </definedNames>
  <calcPr calcId="124519"/>
</workbook>
</file>

<file path=xl/calcChain.xml><?xml version="1.0" encoding="utf-8"?>
<calcChain xmlns="http://schemas.openxmlformats.org/spreadsheetml/2006/main">
  <c r="C38" i="3"/>
  <c r="B34"/>
  <c r="B25"/>
  <c r="B38" s="1"/>
  <c r="AB49" i="1"/>
  <c r="AC47"/>
  <c r="AB47"/>
  <c r="AC46"/>
  <c r="AB46"/>
  <c r="AA45"/>
  <c r="AA48" s="1"/>
  <c r="Z45"/>
  <c r="Z48" s="1"/>
  <c r="Y45"/>
  <c r="Y48" s="1"/>
  <c r="X45"/>
  <c r="X48" s="1"/>
  <c r="W45"/>
  <c r="W48" s="1"/>
  <c r="V45"/>
  <c r="V48" s="1"/>
  <c r="U45"/>
  <c r="U48" s="1"/>
  <c r="T45"/>
  <c r="T48" s="1"/>
  <c r="S45"/>
  <c r="S48" s="1"/>
  <c r="R45"/>
  <c r="R48" s="1"/>
  <c r="Q45"/>
  <c r="Q48" s="1"/>
  <c r="P45"/>
  <c r="P48" s="1"/>
  <c r="O45"/>
  <c r="O48" s="1"/>
  <c r="N45"/>
  <c r="N48" s="1"/>
  <c r="M45"/>
  <c r="M48" s="1"/>
  <c r="L45"/>
  <c r="L48" s="1"/>
  <c r="K45"/>
  <c r="K48" s="1"/>
  <c r="J45"/>
  <c r="J48" s="1"/>
  <c r="I45"/>
  <c r="I48" s="1"/>
  <c r="H45"/>
  <c r="H48" s="1"/>
  <c r="G45"/>
  <c r="G48" s="1"/>
  <c r="F45"/>
  <c r="F48" s="1"/>
  <c r="E45"/>
  <c r="E48" s="1"/>
  <c r="D45"/>
  <c r="D48" s="1"/>
  <c r="C45"/>
  <c r="C48" s="1"/>
  <c r="AC48" s="1"/>
  <c r="B45"/>
  <c r="B48" s="1"/>
  <c r="AB48" s="1"/>
  <c r="AB44"/>
  <c r="AC44" s="1"/>
  <c r="AC43"/>
  <c r="AB43"/>
  <c r="AC42"/>
  <c r="AB42"/>
  <c r="AC41"/>
  <c r="AB41"/>
  <c r="AC40"/>
  <c r="AB40"/>
  <c r="AC39"/>
  <c r="AB39"/>
  <c r="AB37"/>
  <c r="AC36"/>
  <c r="AB36"/>
  <c r="AC35"/>
  <c r="AB35"/>
  <c r="AC34"/>
  <c r="AB34"/>
  <c r="AC33"/>
  <c r="AB33"/>
  <c r="AA32"/>
  <c r="Z32"/>
  <c r="Y32"/>
  <c r="Y38" s="1"/>
  <c r="X32"/>
  <c r="X38" s="1"/>
  <c r="W32"/>
  <c r="W38" s="1"/>
  <c r="V32"/>
  <c r="V38" s="1"/>
  <c r="U32"/>
  <c r="U38" s="1"/>
  <c r="T32"/>
  <c r="T38" s="1"/>
  <c r="S32"/>
  <c r="S38" s="1"/>
  <c r="R32"/>
  <c r="R38" s="1"/>
  <c r="Q32"/>
  <c r="Q38" s="1"/>
  <c r="P32"/>
  <c r="P38" s="1"/>
  <c r="O32"/>
  <c r="O38" s="1"/>
  <c r="N32"/>
  <c r="N38" s="1"/>
  <c r="M32"/>
  <c r="L32"/>
  <c r="K32"/>
  <c r="J32"/>
  <c r="I32"/>
  <c r="H32"/>
  <c r="G32"/>
  <c r="F32"/>
  <c r="C32"/>
  <c r="B32"/>
  <c r="E31"/>
  <c r="E32" s="1"/>
  <c r="D31"/>
  <c r="D32" s="1"/>
  <c r="AC30"/>
  <c r="AB30"/>
  <c r="AC29"/>
  <c r="AB29"/>
  <c r="AA28"/>
  <c r="Z28"/>
  <c r="Y28"/>
  <c r="X28"/>
  <c r="W28"/>
  <c r="V28"/>
  <c r="U28"/>
  <c r="T28"/>
  <c r="S28"/>
  <c r="R28"/>
  <c r="Q28"/>
  <c r="P28"/>
  <c r="O28"/>
  <c r="N28"/>
  <c r="M28"/>
  <c r="L28"/>
  <c r="K28"/>
  <c r="J28"/>
  <c r="I28"/>
  <c r="H28"/>
  <c r="G28"/>
  <c r="F28"/>
  <c r="E28"/>
  <c r="D28"/>
  <c r="C28"/>
  <c r="AC28" s="1"/>
  <c r="B28"/>
  <c r="AB28" s="1"/>
  <c r="AC27"/>
  <c r="AB27"/>
  <c r="AC26"/>
  <c r="AB26"/>
  <c r="AA25"/>
  <c r="Z25"/>
  <c r="Y25"/>
  <c r="X25"/>
  <c r="W25"/>
  <c r="V25"/>
  <c r="U25"/>
  <c r="T25"/>
  <c r="S25"/>
  <c r="R25"/>
  <c r="Q25"/>
  <c r="P25"/>
  <c r="O25"/>
  <c r="N25"/>
  <c r="M25"/>
  <c r="L25"/>
  <c r="K25"/>
  <c r="J25"/>
  <c r="I25"/>
  <c r="H25"/>
  <c r="G25"/>
  <c r="F25"/>
  <c r="E25"/>
  <c r="D25"/>
  <c r="C25"/>
  <c r="AC25" s="1"/>
  <c r="B25"/>
  <c r="AB25" s="1"/>
  <c r="AC24"/>
  <c r="AB24"/>
  <c r="AC23"/>
  <c r="AB23"/>
  <c r="AA22"/>
  <c r="Z22"/>
  <c r="Y22"/>
  <c r="X22"/>
  <c r="W22"/>
  <c r="V22"/>
  <c r="U22"/>
  <c r="T22"/>
  <c r="S22"/>
  <c r="R22"/>
  <c r="Q22"/>
  <c r="P22"/>
  <c r="O22"/>
  <c r="N22"/>
  <c r="M22"/>
  <c r="L22"/>
  <c r="K22"/>
  <c r="J22"/>
  <c r="I22"/>
  <c r="H22"/>
  <c r="G22"/>
  <c r="F22"/>
  <c r="E22"/>
  <c r="D22"/>
  <c r="C22"/>
  <c r="AC22" s="1"/>
  <c r="B22"/>
  <c r="AB22" s="1"/>
  <c r="AC21"/>
  <c r="AB21"/>
  <c r="AC20"/>
  <c r="AB20"/>
  <c r="AC19"/>
  <c r="AB19"/>
  <c r="AC18"/>
  <c r="AB18"/>
  <c r="AC17"/>
  <c r="AB17"/>
  <c r="AC16"/>
  <c r="AB16"/>
  <c r="AC15"/>
  <c r="AB15"/>
  <c r="AA14"/>
  <c r="Z14"/>
  <c r="Y14"/>
  <c r="X14"/>
  <c r="W14"/>
  <c r="V14"/>
  <c r="U14"/>
  <c r="T14"/>
  <c r="S14"/>
  <c r="R14"/>
  <c r="Q14"/>
  <c r="P14"/>
  <c r="O14"/>
  <c r="N14"/>
  <c r="M14"/>
  <c r="L14"/>
  <c r="K14"/>
  <c r="J14"/>
  <c r="I14"/>
  <c r="H14"/>
  <c r="G14"/>
  <c r="F14"/>
  <c r="E14"/>
  <c r="D14"/>
  <c r="C14"/>
  <c r="AC14" s="1"/>
  <c r="B14"/>
  <c r="AB14" s="1"/>
  <c r="AC13"/>
  <c r="AB13"/>
  <c r="AC12"/>
  <c r="AB12"/>
  <c r="AC11"/>
  <c r="AB11"/>
  <c r="AC10"/>
  <c r="AB10"/>
  <c r="AA9"/>
  <c r="AA38" s="1"/>
  <c r="AA50" s="1"/>
  <c r="Z9"/>
  <c r="Z38" s="1"/>
  <c r="Z50" s="1"/>
  <c r="Y9"/>
  <c r="X9"/>
  <c r="W9"/>
  <c r="V9"/>
  <c r="U9"/>
  <c r="T9"/>
  <c r="S9"/>
  <c r="R9"/>
  <c r="Q9"/>
  <c r="P9"/>
  <c r="O9"/>
  <c r="N9"/>
  <c r="M9"/>
  <c r="M38" s="1"/>
  <c r="M50" s="1"/>
  <c r="L9"/>
  <c r="L38" s="1"/>
  <c r="K9"/>
  <c r="K38" s="1"/>
  <c r="K50" s="1"/>
  <c r="J9"/>
  <c r="J38" s="1"/>
  <c r="I9"/>
  <c r="I38" s="1"/>
  <c r="I50" s="1"/>
  <c r="H9"/>
  <c r="H38" s="1"/>
  <c r="G9"/>
  <c r="G38" s="1"/>
  <c r="G50" s="1"/>
  <c r="F9"/>
  <c r="F38" s="1"/>
  <c r="E9"/>
  <c r="E38" s="1"/>
  <c r="E50" s="1"/>
  <c r="D9"/>
  <c r="D38" s="1"/>
  <c r="D50" s="1"/>
  <c r="C9"/>
  <c r="C38" s="1"/>
  <c r="B9"/>
  <c r="AB9" s="1"/>
  <c r="AC8"/>
  <c r="AB8"/>
  <c r="AC7"/>
  <c r="AB7"/>
  <c r="AC6"/>
  <c r="AB6"/>
  <c r="AC38" l="1"/>
  <c r="C50"/>
  <c r="AB32"/>
  <c r="F50"/>
  <c r="H50"/>
  <c r="J50"/>
  <c r="L50"/>
  <c r="N50"/>
  <c r="P50"/>
  <c r="R50"/>
  <c r="T50"/>
  <c r="V50"/>
  <c r="X50"/>
  <c r="AC32"/>
  <c r="O50"/>
  <c r="Q50"/>
  <c r="S50"/>
  <c r="U50"/>
  <c r="W50"/>
  <c r="Y50"/>
  <c r="AC9"/>
  <c r="AC31"/>
  <c r="B38"/>
  <c r="AB45"/>
  <c r="AB31"/>
  <c r="AC45"/>
  <c r="B50" l="1"/>
  <c r="AB50" s="1"/>
  <c r="AB38"/>
  <c r="AC50"/>
</calcChain>
</file>

<file path=xl/sharedStrings.xml><?xml version="1.0" encoding="utf-8"?>
<sst xmlns="http://schemas.openxmlformats.org/spreadsheetml/2006/main" count="167" uniqueCount="103">
  <si>
    <t>Oficina Metropolitana de Servicios de Autobuses OMSA</t>
  </si>
  <si>
    <t>DEPARTAMENTO DE TESORERIA</t>
  </si>
  <si>
    <t>RECAUDACIONES AÑO 2018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</si>
  <si>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</si>
  <si>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</si>
  <si>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</si>
  <si>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</si>
  <si>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</si>
  <si>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</si>
  <si>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</si>
  <si>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</si>
  <si>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</si>
  <si>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</si>
  <si>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</si>
  <si>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</si>
  <si>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TOTALES</t>
  </si>
  <si>
    <t>Recaudacion</t>
  </si>
  <si>
    <t>pasajeros</t>
  </si>
  <si>
    <t>recaudacion</t>
  </si>
  <si>
    <t>OTROS INGRESOS</t>
  </si>
  <si>
    <t>C1 Las Caobas</t>
  </si>
  <si>
    <t>C41 Universitarios</t>
  </si>
  <si>
    <t>Sub-Total Las Caobas C-1</t>
  </si>
  <si>
    <t>C2 27 de Feb. Hipodromo</t>
  </si>
  <si>
    <t>C11 Independencia Hip.</t>
  </si>
  <si>
    <t>C44 Universitarios</t>
  </si>
  <si>
    <t>C15 Charles</t>
  </si>
  <si>
    <t>Sub-Total Hipodromo C-2</t>
  </si>
  <si>
    <t>C4 Kennedy Km 9½</t>
  </si>
  <si>
    <t>C22 Zona</t>
  </si>
  <si>
    <t>C28 Zona</t>
  </si>
  <si>
    <t>C29 Zona</t>
  </si>
  <si>
    <t>C43 Universitario</t>
  </si>
  <si>
    <t>C47 Universitario</t>
  </si>
  <si>
    <t>C14 Naco</t>
  </si>
  <si>
    <t>Sub-Total Kennedy Km 9½ C-4</t>
  </si>
  <si>
    <t>C16 Charles</t>
  </si>
  <si>
    <t>C17 La Barquita</t>
  </si>
  <si>
    <t>Sub-Total La Barquita C-17</t>
  </si>
  <si>
    <t>C5 Tamarindo</t>
  </si>
  <si>
    <t>C23 Zona</t>
  </si>
  <si>
    <t>Sub-Total Tamarindo C-5</t>
  </si>
  <si>
    <t>C10 Independencia Haina</t>
  </si>
  <si>
    <t>C7 Luperon Haina</t>
  </si>
  <si>
    <t>C46 Universitario</t>
  </si>
  <si>
    <t>Sub-Total Km Haina C-10</t>
  </si>
  <si>
    <t>C6 Alcarrizos</t>
  </si>
  <si>
    <t>C12 Los Rios</t>
  </si>
  <si>
    <t>C18 Juan Bosch</t>
  </si>
  <si>
    <t>SUB-TOTAL RECAUD. STO. DGO.</t>
  </si>
  <si>
    <t xml:space="preserve">11-CORREDOR ROTONDA-Z.FRANCA-ORTEGA </t>
  </si>
  <si>
    <t>12-CORREDOR BARRANQUITA  ESTR. SADHALA</t>
  </si>
  <si>
    <t>Universitario Altamira</t>
  </si>
  <si>
    <t>C50 Universitario La Vega</t>
  </si>
  <si>
    <t>C51 Universitario Imbert</t>
  </si>
  <si>
    <t>Sub-Total Sadhala</t>
  </si>
  <si>
    <t>13-CORREDOR GURABO-HATO DEL YAQUE</t>
  </si>
  <si>
    <t>14-CORREDOR CENTRAL</t>
  </si>
  <si>
    <t>SUB-TOTAL RECAUD. SANTIAGO</t>
  </si>
  <si>
    <t>TOTAL GENERAL</t>
  </si>
  <si>
    <t>DEPARTAMENTO DE  TESORERIA</t>
  </si>
  <si>
    <t>RECAUDACIONES E INGRESOS</t>
  </si>
  <si>
    <t>MARZO DEL 2018</t>
  </si>
  <si>
    <t>CORREDORES</t>
  </si>
  <si>
    <t>Total general</t>
  </si>
  <si>
    <t>STDO</t>
  </si>
  <si>
    <t>C1</t>
  </si>
  <si>
    <t>C10</t>
  </si>
  <si>
    <t>C11</t>
  </si>
  <si>
    <t>C12</t>
  </si>
  <si>
    <t>C14</t>
  </si>
  <si>
    <t>C15</t>
  </si>
  <si>
    <t>C16</t>
  </si>
  <si>
    <t>C17</t>
  </si>
  <si>
    <t>C18</t>
  </si>
  <si>
    <t>C2</t>
  </si>
  <si>
    <t>C22</t>
  </si>
  <si>
    <t>C23</t>
  </si>
  <si>
    <t>C4</t>
  </si>
  <si>
    <t>C41</t>
  </si>
  <si>
    <t>C43</t>
  </si>
  <si>
    <t>C44</t>
  </si>
  <si>
    <t>C46</t>
  </si>
  <si>
    <t>C47</t>
  </si>
  <si>
    <t>C5</t>
  </si>
  <si>
    <t>C6</t>
  </si>
  <si>
    <t>C7</t>
  </si>
  <si>
    <t>Total STDO</t>
  </si>
  <si>
    <t>STGO</t>
  </si>
  <si>
    <t>C1S</t>
  </si>
  <si>
    <t>C3S</t>
  </si>
  <si>
    <t>C4S</t>
  </si>
  <si>
    <t>C50</t>
  </si>
  <si>
    <t>C51</t>
  </si>
  <si>
    <t>C5S</t>
  </si>
  <si>
    <t>C6S</t>
  </si>
  <si>
    <t>Total STGO</t>
  </si>
  <si>
    <t>Otros ingresos</t>
  </si>
  <si>
    <t>Total otros ingresos</t>
  </si>
  <si>
    <t>PASAJEROS</t>
  </si>
  <si>
    <t>RECAUDACION</t>
  </si>
  <si>
    <t>TOTAL GENERAL :</t>
  </si>
  <si>
    <t>(en blanco)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</si>
</sst>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(* #,##0_);_(* \(#,##0\);_(* &quot;-&quot;??_);_(@_)"/>
    <numFmt numFmtId="165" formatCode="d/m/yy;@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7"/>
      <name val="Calibri"/>
      <family val="2"/>
      <scheme val="minor"/>
    </font>
    <font>
      <sz val="9"/>
      <color theme="0"/>
      <name val="Calibri"/>
      <family val="2"/>
      <scheme val="minor"/>
    </font>
    <font>
      <sz val="11"/>
      <color theme="7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9">
    <xf numFmtId="0" fontId="0" fillId="0" borderId="0" xfId="0"/>
    <xf numFmtId="0" fontId="4" fillId="0" borderId="0" xfId="0" applyFont="1"/>
    <xf numFmtId="43" fontId="0" fillId="0" borderId="0" xfId="1" applyFont="1"/>
    <xf numFmtId="0" fontId="5" fillId="0" borderId="0" xfId="0" applyFont="1"/>
    <xf numFmtId="43" fontId="0" fillId="0" borderId="0" xfId="0" applyNumberFormat="1"/>
    <xf numFmtId="0" fontId="6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/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6" fillId="3" borderId="11" xfId="0" applyFont="1" applyFill="1" applyBorder="1" applyAlignment="1">
      <alignment horizontal="left"/>
    </xf>
    <xf numFmtId="43" fontId="6" fillId="3" borderId="0" xfId="1" applyFont="1" applyFill="1" applyBorder="1"/>
    <xf numFmtId="43" fontId="6" fillId="3" borderId="12" xfId="1" applyFont="1" applyFill="1" applyBorder="1"/>
    <xf numFmtId="43" fontId="6" fillId="3" borderId="13" xfId="1" applyFont="1" applyFill="1" applyBorder="1"/>
    <xf numFmtId="43" fontId="6" fillId="3" borderId="14" xfId="1" applyFont="1" applyFill="1" applyBorder="1"/>
    <xf numFmtId="43" fontId="6" fillId="3" borderId="15" xfId="1" applyFont="1" applyFill="1" applyBorder="1"/>
    <xf numFmtId="0" fontId="7" fillId="0" borderId="11" xfId="0" applyFont="1" applyBorder="1" applyAlignment="1">
      <alignment horizontal="left" indent="2"/>
    </xf>
    <xf numFmtId="43" fontId="7" fillId="0" borderId="0" xfId="1" applyFont="1" applyBorder="1"/>
    <xf numFmtId="3" fontId="7" fillId="0" borderId="12" xfId="0" applyNumberFormat="1" applyFont="1" applyBorder="1"/>
    <xf numFmtId="43" fontId="7" fillId="0" borderId="13" xfId="1" applyFont="1" applyBorder="1"/>
    <xf numFmtId="3" fontId="7" fillId="0" borderId="0" xfId="0" applyNumberFormat="1" applyFont="1" applyBorder="1"/>
    <xf numFmtId="43" fontId="7" fillId="4" borderId="14" xfId="1" applyFont="1" applyFill="1" applyBorder="1"/>
    <xf numFmtId="3" fontId="7" fillId="4" borderId="15" xfId="0" applyNumberFormat="1" applyFont="1" applyFill="1" applyBorder="1"/>
    <xf numFmtId="0" fontId="0" fillId="0" borderId="0" xfId="0" applyAlignment="1">
      <alignment vertical="center"/>
    </xf>
    <xf numFmtId="43" fontId="7" fillId="0" borderId="16" xfId="1" applyFont="1" applyFill="1" applyBorder="1"/>
    <xf numFmtId="0" fontId="7" fillId="0" borderId="17" xfId="0" applyFont="1" applyBorder="1"/>
    <xf numFmtId="43" fontId="7" fillId="0" borderId="16" xfId="1" applyFont="1" applyBorder="1"/>
    <xf numFmtId="3" fontId="7" fillId="0" borderId="17" xfId="0" applyNumberFormat="1" applyFont="1" applyBorder="1"/>
    <xf numFmtId="43" fontId="7" fillId="0" borderId="18" xfId="1" applyFont="1" applyBorder="1"/>
    <xf numFmtId="3" fontId="7" fillId="0" borderId="18" xfId="0" applyNumberFormat="1" applyFont="1" applyBorder="1"/>
    <xf numFmtId="43" fontId="7" fillId="4" borderId="19" xfId="1" applyFont="1" applyFill="1" applyBorder="1"/>
    <xf numFmtId="3" fontId="7" fillId="4" borderId="20" xfId="0" applyNumberFormat="1" applyFont="1" applyFill="1" applyBorder="1"/>
    <xf numFmtId="0" fontId="6" fillId="4" borderId="21" xfId="0" applyFont="1" applyFill="1" applyBorder="1" applyAlignment="1">
      <alignment horizontal="left" indent="2"/>
    </xf>
    <xf numFmtId="43" fontId="6" fillId="4" borderId="8" xfId="1" applyFont="1" applyFill="1" applyBorder="1"/>
    <xf numFmtId="3" fontId="6" fillId="4" borderId="9" xfId="0" applyNumberFormat="1" applyFont="1" applyFill="1" applyBorder="1"/>
    <xf numFmtId="3" fontId="6" fillId="4" borderId="8" xfId="0" applyNumberFormat="1" applyFont="1" applyFill="1" applyBorder="1"/>
    <xf numFmtId="43" fontId="6" fillId="4" borderId="10" xfId="1" applyFont="1" applyFill="1" applyBorder="1"/>
    <xf numFmtId="43" fontId="6" fillId="4" borderId="6" xfId="1" applyFont="1" applyFill="1" applyBorder="1"/>
    <xf numFmtId="3" fontId="6" fillId="4" borderId="7" xfId="0" applyNumberFormat="1" applyFont="1" applyFill="1" applyBorder="1"/>
    <xf numFmtId="0" fontId="2" fillId="0" borderId="0" xfId="0" applyFont="1" applyAlignment="1">
      <alignment vertical="center"/>
    </xf>
    <xf numFmtId="0" fontId="2" fillId="0" borderId="0" xfId="0" applyFont="1"/>
    <xf numFmtId="43" fontId="7" fillId="0" borderId="0" xfId="1" applyFont="1" applyFill="1" applyBorder="1"/>
    <xf numFmtId="43" fontId="7" fillId="0" borderId="13" xfId="1" applyFont="1" applyFill="1" applyBorder="1"/>
    <xf numFmtId="3" fontId="7" fillId="0" borderId="12" xfId="0" applyNumberFormat="1" applyFont="1" applyFill="1" applyBorder="1"/>
    <xf numFmtId="3" fontId="7" fillId="0" borderId="0" xfId="0" applyNumberFormat="1" applyFont="1" applyFill="1" applyBorder="1"/>
    <xf numFmtId="164" fontId="6" fillId="4" borderId="9" xfId="1" applyNumberFormat="1" applyFont="1" applyFill="1" applyBorder="1"/>
    <xf numFmtId="3" fontId="7" fillId="0" borderId="17" xfId="0" applyNumberFormat="1" applyFont="1" applyFill="1" applyBorder="1"/>
    <xf numFmtId="164" fontId="6" fillId="4" borderId="8" xfId="1" applyNumberFormat="1" applyFont="1" applyFill="1" applyBorder="1"/>
    <xf numFmtId="164" fontId="6" fillId="4" borderId="7" xfId="1" applyNumberFormat="1" applyFont="1" applyFill="1" applyBorder="1"/>
    <xf numFmtId="0" fontId="6" fillId="0" borderId="11" xfId="0" applyFont="1" applyBorder="1" applyAlignment="1">
      <alignment horizontal="left" indent="2"/>
    </xf>
    <xf numFmtId="0" fontId="6" fillId="3" borderId="11" xfId="0" applyFont="1" applyFill="1" applyBorder="1" applyAlignment="1"/>
    <xf numFmtId="164" fontId="6" fillId="3" borderId="12" xfId="1" applyNumberFormat="1" applyFont="1" applyFill="1" applyBorder="1"/>
    <xf numFmtId="164" fontId="6" fillId="3" borderId="0" xfId="1" applyNumberFormat="1" applyFont="1" applyFill="1" applyBorder="1"/>
    <xf numFmtId="164" fontId="6" fillId="3" borderId="15" xfId="1" applyNumberFormat="1" applyFont="1" applyFill="1" applyBorder="1"/>
    <xf numFmtId="0" fontId="7" fillId="0" borderId="21" xfId="0" applyFont="1" applyBorder="1" applyAlignment="1">
      <alignment horizontal="left" indent="2"/>
    </xf>
    <xf numFmtId="43" fontId="7" fillId="0" borderId="8" xfId="1" applyFont="1" applyBorder="1"/>
    <xf numFmtId="3" fontId="7" fillId="0" borderId="9" xfId="0" applyNumberFormat="1" applyFont="1" applyBorder="1"/>
    <xf numFmtId="43" fontId="7" fillId="0" borderId="10" xfId="1" applyFont="1" applyBorder="1"/>
    <xf numFmtId="3" fontId="7" fillId="0" borderId="8" xfId="0" applyNumberFormat="1" applyFont="1" applyBorder="1"/>
    <xf numFmtId="43" fontId="7" fillId="4" borderId="6" xfId="1" applyFont="1" applyFill="1" applyBorder="1"/>
    <xf numFmtId="3" fontId="7" fillId="4" borderId="7" xfId="0" applyNumberFormat="1" applyFont="1" applyFill="1" applyBorder="1"/>
    <xf numFmtId="0" fontId="0" fillId="0" borderId="0" xfId="0" applyBorder="1"/>
    <xf numFmtId="0" fontId="6" fillId="0" borderId="11" xfId="0" applyFont="1" applyBorder="1" applyAlignment="1">
      <alignment horizontal="left" indent="1"/>
    </xf>
    <xf numFmtId="43" fontId="6" fillId="0" borderId="0" xfId="1" applyFont="1" applyBorder="1"/>
    <xf numFmtId="3" fontId="6" fillId="0" borderId="12" xfId="0" applyNumberFormat="1" applyFont="1" applyBorder="1"/>
    <xf numFmtId="43" fontId="6" fillId="0" borderId="13" xfId="1" applyFont="1" applyBorder="1"/>
    <xf numFmtId="3" fontId="6" fillId="0" borderId="0" xfId="0" applyNumberFormat="1" applyFont="1" applyBorder="1"/>
    <xf numFmtId="43" fontId="6" fillId="4" borderId="14" xfId="1" applyFont="1" applyFill="1" applyBorder="1"/>
    <xf numFmtId="3" fontId="6" fillId="4" borderId="15" xfId="0" applyNumberFormat="1" applyFont="1" applyFill="1" applyBorder="1"/>
    <xf numFmtId="164" fontId="0" fillId="0" borderId="0" xfId="0" applyNumberFormat="1" applyBorder="1"/>
    <xf numFmtId="0" fontId="0" fillId="0" borderId="0" xfId="0" applyBorder="1" applyAlignment="1"/>
    <xf numFmtId="0" fontId="2" fillId="0" borderId="0" xfId="0" applyFont="1" applyBorder="1"/>
    <xf numFmtId="43" fontId="6" fillId="3" borderId="18" xfId="1" applyFont="1" applyFill="1" applyBorder="1"/>
    <xf numFmtId="164" fontId="6" fillId="3" borderId="17" xfId="1" applyNumberFormat="1" applyFont="1" applyFill="1" applyBorder="1"/>
    <xf numFmtId="43" fontId="6" fillId="3" borderId="16" xfId="1" applyFont="1" applyFill="1" applyBorder="1"/>
    <xf numFmtId="164" fontId="6" fillId="3" borderId="18" xfId="1" applyNumberFormat="1" applyFont="1" applyFill="1" applyBorder="1"/>
    <xf numFmtId="43" fontId="6" fillId="3" borderId="19" xfId="1" applyFont="1" applyFill="1" applyBorder="1"/>
    <xf numFmtId="164" fontId="6" fillId="3" borderId="20" xfId="1" applyNumberFormat="1" applyFont="1" applyFill="1" applyBorder="1" applyAlignment="1">
      <alignment horizontal="right"/>
    </xf>
    <xf numFmtId="0" fontId="6" fillId="2" borderId="22" xfId="0" applyFont="1" applyFill="1" applyBorder="1" applyAlignment="1">
      <alignment horizontal="center"/>
    </xf>
    <xf numFmtId="43" fontId="6" fillId="2" borderId="22" xfId="1" applyFont="1" applyFill="1" applyBorder="1"/>
    <xf numFmtId="164" fontId="6" fillId="2" borderId="23" xfId="1" applyNumberFormat="1" applyFont="1" applyFill="1" applyBorder="1"/>
    <xf numFmtId="164" fontId="6" fillId="2" borderId="24" xfId="1" applyNumberFormat="1" applyFont="1" applyFill="1" applyBorder="1"/>
    <xf numFmtId="43" fontId="6" fillId="2" borderId="23" xfId="1" applyFont="1" applyFill="1" applyBorder="1"/>
    <xf numFmtId="164" fontId="6" fillId="2" borderId="25" xfId="1" applyNumberFormat="1" applyFont="1" applyFill="1" applyBorder="1"/>
    <xf numFmtId="43" fontId="6" fillId="2" borderId="26" xfId="1" applyFont="1" applyFill="1" applyBorder="1"/>
    <xf numFmtId="164" fontId="6" fillId="2" borderId="22" xfId="1" applyNumberFormat="1" applyFont="1" applyFill="1" applyBorder="1"/>
    <xf numFmtId="43" fontId="6" fillId="2" borderId="22" xfId="1" applyFont="1" applyFill="1" applyBorder="1" applyAlignment="1">
      <alignment vertical="center"/>
    </xf>
    <xf numFmtId="43" fontId="0" fillId="0" borderId="0" xfId="0" applyNumberFormat="1" applyAlignment="1">
      <alignment vertical="center"/>
    </xf>
    <xf numFmtId="0" fontId="8" fillId="0" borderId="0" xfId="0" applyFont="1"/>
    <xf numFmtId="43" fontId="8" fillId="0" borderId="0" xfId="0" applyNumberFormat="1" applyFont="1"/>
    <xf numFmtId="43" fontId="9" fillId="0" borderId="0" xfId="0" applyNumberFormat="1" applyFont="1"/>
    <xf numFmtId="43" fontId="9" fillId="0" borderId="0" xfId="1" applyFont="1"/>
    <xf numFmtId="0" fontId="9" fillId="0" borderId="0" xfId="0" applyFont="1"/>
    <xf numFmtId="43" fontId="8" fillId="0" borderId="0" xfId="1" applyFont="1"/>
    <xf numFmtId="43" fontId="8" fillId="0" borderId="0" xfId="1" applyFont="1" applyBorder="1"/>
    <xf numFmtId="3" fontId="8" fillId="0" borderId="0" xfId="0" applyNumberFormat="1" applyFont="1" applyBorder="1"/>
    <xf numFmtId="43" fontId="9" fillId="0" borderId="0" xfId="1" applyFont="1" applyBorder="1"/>
    <xf numFmtId="43" fontId="10" fillId="0" borderId="0" xfId="1" applyFont="1" applyBorder="1"/>
    <xf numFmtId="43" fontId="0" fillId="0" borderId="0" xfId="1" applyFont="1" applyBorder="1"/>
    <xf numFmtId="43" fontId="11" fillId="0" borderId="0" xfId="1" applyFont="1" applyBorder="1"/>
    <xf numFmtId="43" fontId="1" fillId="0" borderId="0" xfId="1" applyFont="1" applyBorder="1"/>
    <xf numFmtId="43" fontId="3" fillId="0" borderId="0" xfId="1" applyFont="1" applyBorder="1"/>
    <xf numFmtId="43" fontId="0" fillId="0" borderId="0" xfId="1" applyFont="1" applyAlignment="1">
      <alignment horizontal="center"/>
    </xf>
    <xf numFmtId="0" fontId="11" fillId="0" borderId="0" xfId="0" applyFont="1"/>
    <xf numFmtId="43" fontId="11" fillId="0" borderId="0" xfId="1" applyFont="1"/>
    <xf numFmtId="43" fontId="0" fillId="0" borderId="0" xfId="0" applyNumberFormat="1" applyFont="1"/>
    <xf numFmtId="0" fontId="0" fillId="0" borderId="0" xfId="0" applyAlignment="1">
      <alignment horizontal="center"/>
    </xf>
    <xf numFmtId="0" fontId="0" fillId="0" borderId="0" xfId="0" applyFont="1"/>
    <xf numFmtId="3" fontId="0" fillId="0" borderId="0" xfId="0" applyNumberFormat="1"/>
    <xf numFmtId="4" fontId="0" fillId="0" borderId="0" xfId="0" applyNumberFormat="1"/>
    <xf numFmtId="0" fontId="0" fillId="0" borderId="0" xfId="0" applyNumberFormat="1"/>
    <xf numFmtId="17" fontId="0" fillId="0" borderId="0" xfId="0" applyNumberFormat="1"/>
    <xf numFmtId="165" fontId="8" fillId="0" borderId="0" xfId="0" applyNumberFormat="1" applyFont="1"/>
    <xf numFmtId="14" fontId="12" fillId="0" borderId="0" xfId="0" applyNumberFormat="1" applyFont="1"/>
    <xf numFmtId="0" fontId="8" fillId="0" borderId="0" xfId="0" applyNumberFormat="1" applyFont="1"/>
    <xf numFmtId="0" fontId="12" fillId="0" borderId="0" xfId="0" applyNumberFormat="1" applyFont="1"/>
    <xf numFmtId="0" fontId="12" fillId="0" borderId="0" xfId="0" applyFont="1"/>
    <xf numFmtId="0" fontId="13" fillId="0" borderId="0" xfId="0" applyFont="1"/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43" fontId="14" fillId="0" borderId="0" xfId="1" applyFont="1"/>
    <xf numFmtId="0" fontId="2" fillId="0" borderId="27" xfId="0" applyFont="1" applyBorder="1" applyAlignment="1">
      <alignment horizontal="left"/>
    </xf>
    <xf numFmtId="0" fontId="2" fillId="0" borderId="27" xfId="0" applyNumberFormat="1" applyFont="1" applyBorder="1"/>
    <xf numFmtId="0" fontId="14" fillId="0" borderId="0" xfId="0" applyFont="1" applyAlignment="1">
      <alignment horizontal="left" indent="1"/>
    </xf>
    <xf numFmtId="0" fontId="0" fillId="0" borderId="0" xfId="0" applyAlignment="1">
      <alignment horizontal="left" indent="1"/>
    </xf>
    <xf numFmtId="43" fontId="13" fillId="0" borderId="0" xfId="1" applyFont="1"/>
    <xf numFmtId="43" fontId="12" fillId="0" borderId="0" xfId="1" applyFont="1"/>
    <xf numFmtId="0" fontId="14" fillId="0" borderId="0" xfId="0" applyFont="1"/>
    <xf numFmtId="0" fontId="2" fillId="5" borderId="28" xfId="0" applyFont="1" applyFill="1" applyBorder="1" applyAlignment="1">
      <alignment horizontal="left"/>
    </xf>
    <xf numFmtId="0" fontId="2" fillId="5" borderId="28" xfId="0" applyNumberFormat="1" applyFont="1" applyFill="1" applyBorder="1"/>
    <xf numFmtId="0" fontId="13" fillId="0" borderId="0" xfId="0" applyFont="1" applyAlignment="1">
      <alignment horizontal="left"/>
    </xf>
    <xf numFmtId="43" fontId="6" fillId="0" borderId="0" xfId="1" applyFont="1"/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N67"/>
  <sheetViews>
    <sheetView tabSelected="1" workbookViewId="0">
      <selection activeCell="G12" sqref="G12"/>
    </sheetView>
  </sheetViews>
  <sheetFormatPr baseColWidth="10" defaultRowHeight="15"/>
  <cols>
    <col min="1" max="1" width="20.42578125" bestFit="1" customWidth="1"/>
    <col min="2" max="2" width="23.85546875" customWidth="1"/>
    <col min="3" max="3" width="26.140625" customWidth="1"/>
    <col min="4" max="6" width="17.140625" customWidth="1"/>
  </cols>
  <sheetData>
    <row r="1" spans="1:40">
      <c r="A1" t="s">
        <v>62</v>
      </c>
    </row>
    <row r="2" spans="1:40" ht="15.75">
      <c r="A2" s="124" t="s">
        <v>63</v>
      </c>
      <c r="B2" s="125" t="s">
        <v>99</v>
      </c>
      <c r="C2" s="125" t="s">
        <v>100</v>
      </c>
    </row>
    <row r="3" spans="1:40" ht="15.75">
      <c r="A3" s="126" t="s">
        <v>65</v>
      </c>
      <c r="B3" s="127"/>
      <c r="C3" s="127"/>
      <c r="D3" s="100"/>
      <c r="E3" s="128"/>
      <c r="F3" s="129"/>
    </row>
    <row r="4" spans="1:40" ht="15.75">
      <c r="A4" s="130" t="s">
        <v>66</v>
      </c>
      <c r="B4" s="127">
        <v>316858</v>
      </c>
      <c r="C4" s="127">
        <v>4751420</v>
      </c>
      <c r="D4" s="100"/>
      <c r="E4" s="131"/>
      <c r="F4" s="117"/>
    </row>
    <row r="5" spans="1:40" ht="15.75">
      <c r="A5" s="130" t="s">
        <v>67</v>
      </c>
      <c r="B5" s="127">
        <v>91256</v>
      </c>
      <c r="C5" s="127">
        <v>1368610</v>
      </c>
      <c r="D5" s="100"/>
      <c r="E5" s="131"/>
      <c r="F5" s="117"/>
    </row>
    <row r="6" spans="1:40" ht="15.75">
      <c r="A6" s="130" t="s">
        <v>68</v>
      </c>
      <c r="B6" s="127">
        <v>82146</v>
      </c>
      <c r="C6" s="127">
        <v>1232245</v>
      </c>
      <c r="D6" s="100"/>
      <c r="E6" s="131"/>
      <c r="F6" s="117"/>
    </row>
    <row r="7" spans="1:40" ht="15.75">
      <c r="A7" s="130" t="s">
        <v>69</v>
      </c>
      <c r="B7" s="127">
        <v>234672</v>
      </c>
      <c r="C7" s="127">
        <v>3520095</v>
      </c>
      <c r="D7" s="100"/>
      <c r="E7" s="131"/>
      <c r="F7" s="117"/>
    </row>
    <row r="8" spans="1:40" ht="15.75">
      <c r="A8" s="130" t="s">
        <v>70</v>
      </c>
      <c r="B8" s="127">
        <v>18028</v>
      </c>
      <c r="C8" s="127">
        <v>270470</v>
      </c>
      <c r="D8" s="100"/>
      <c r="E8" s="131"/>
      <c r="F8" s="117"/>
    </row>
    <row r="9" spans="1:40" ht="15.75">
      <c r="A9" s="130" t="s">
        <v>71</v>
      </c>
      <c r="B9" s="127">
        <v>36265</v>
      </c>
      <c r="C9" s="127">
        <v>543995</v>
      </c>
      <c r="D9" s="100"/>
      <c r="E9" s="131"/>
      <c r="F9" s="117"/>
      <c r="G9" s="117"/>
    </row>
    <row r="10" spans="1:40" ht="15.75">
      <c r="A10" s="130" t="s">
        <v>72</v>
      </c>
      <c r="B10" s="127">
        <v>48758</v>
      </c>
      <c r="C10" s="127">
        <v>731325</v>
      </c>
      <c r="D10" s="100"/>
      <c r="E10" s="131"/>
      <c r="F10" s="117"/>
    </row>
    <row r="11" spans="1:40" ht="15.75">
      <c r="A11" s="130" t="s">
        <v>73</v>
      </c>
      <c r="B11" s="127">
        <v>33413</v>
      </c>
      <c r="C11" s="127">
        <v>495075</v>
      </c>
      <c r="D11" s="100"/>
      <c r="E11" s="131"/>
      <c r="F11" s="117"/>
    </row>
    <row r="12" spans="1:40" ht="15.75">
      <c r="A12" s="130" t="s">
        <v>74</v>
      </c>
      <c r="B12" s="127">
        <v>148456</v>
      </c>
      <c r="C12" s="127">
        <v>2226950</v>
      </c>
      <c r="D12" s="100"/>
      <c r="E12" s="131"/>
      <c r="F12" s="117"/>
    </row>
    <row r="13" spans="1:40" ht="15.75">
      <c r="A13" s="130" t="s">
        <v>75</v>
      </c>
      <c r="B13" s="127">
        <v>252508</v>
      </c>
      <c r="C13" s="127">
        <v>3704090</v>
      </c>
      <c r="D13" s="100"/>
      <c r="E13" s="131"/>
      <c r="F13" s="117"/>
    </row>
    <row r="14" spans="1:40" ht="15.75">
      <c r="A14" s="130" t="s">
        <v>76</v>
      </c>
      <c r="B14" s="127">
        <v>1998</v>
      </c>
      <c r="C14" s="127">
        <v>29970</v>
      </c>
      <c r="D14" s="100"/>
      <c r="E14" s="131"/>
      <c r="F14" s="117"/>
    </row>
    <row r="15" spans="1:40" ht="15.75">
      <c r="A15" s="130" t="s">
        <v>77</v>
      </c>
      <c r="B15" s="127">
        <v>6213</v>
      </c>
      <c r="C15" s="127">
        <v>93195</v>
      </c>
      <c r="D15" s="100"/>
      <c r="E15" s="131"/>
      <c r="F15" s="117"/>
    </row>
    <row r="16" spans="1:40" ht="15.75">
      <c r="A16" s="130" t="s">
        <v>78</v>
      </c>
      <c r="B16" s="127">
        <v>181210</v>
      </c>
      <c r="C16" s="127">
        <v>2718185</v>
      </c>
      <c r="D16" s="100"/>
      <c r="E16" s="131"/>
      <c r="F16" s="117"/>
      <c r="H16" s="128"/>
      <c r="I16" s="129"/>
      <c r="J16" s="129"/>
      <c r="K16" s="129"/>
      <c r="L16" s="129"/>
      <c r="M16" s="129"/>
      <c r="N16" s="129"/>
      <c r="O16" s="129"/>
      <c r="P16" s="129"/>
      <c r="Q16" s="129"/>
      <c r="R16" s="129"/>
      <c r="S16" s="129"/>
      <c r="T16" s="129"/>
      <c r="U16" s="129"/>
      <c r="V16" s="129"/>
      <c r="W16" s="129"/>
      <c r="X16" s="129"/>
      <c r="Y16" s="129"/>
      <c r="Z16" s="129"/>
      <c r="AA16" s="129"/>
      <c r="AB16" s="129"/>
      <c r="AC16" s="129"/>
      <c r="AD16" s="129"/>
      <c r="AE16" s="129"/>
      <c r="AF16" s="129"/>
      <c r="AG16" s="129"/>
      <c r="AH16" s="129"/>
      <c r="AI16" s="129"/>
      <c r="AJ16" s="129"/>
      <c r="AK16" s="129"/>
      <c r="AL16" s="129"/>
      <c r="AM16" s="129"/>
      <c r="AN16" s="129"/>
    </row>
    <row r="17" spans="1:40" ht="15.75">
      <c r="A17" s="130" t="s">
        <v>79</v>
      </c>
      <c r="B17" s="127">
        <v>483</v>
      </c>
      <c r="C17" s="127">
        <v>7245</v>
      </c>
      <c r="D17" s="100"/>
      <c r="E17" s="131"/>
      <c r="F17" s="117"/>
      <c r="H17" s="131"/>
      <c r="I17" s="117"/>
      <c r="J17" s="117"/>
      <c r="K17" s="117"/>
      <c r="L17" s="117"/>
      <c r="M17" s="117"/>
      <c r="N17" s="117"/>
      <c r="O17" s="117"/>
      <c r="P17" s="117"/>
      <c r="Q17" s="117"/>
      <c r="R17" s="117"/>
      <c r="S17" s="117"/>
      <c r="T17" s="117"/>
      <c r="U17" s="117"/>
      <c r="V17" s="117"/>
      <c r="W17" s="117"/>
      <c r="X17" s="117"/>
      <c r="Y17" s="117"/>
      <c r="Z17" s="117"/>
      <c r="AA17" s="117"/>
      <c r="AB17" s="117"/>
      <c r="AC17" s="117"/>
      <c r="AD17" s="117"/>
      <c r="AE17" s="117"/>
      <c r="AF17" s="117"/>
      <c r="AG17" s="117"/>
      <c r="AH17" s="117"/>
      <c r="AI17" s="117"/>
      <c r="AJ17" s="117"/>
      <c r="AK17" s="117"/>
      <c r="AL17" s="117"/>
      <c r="AM17" s="117"/>
      <c r="AN17" s="117"/>
    </row>
    <row r="18" spans="1:40" ht="15.75">
      <c r="A18" s="130" t="s">
        <v>80</v>
      </c>
      <c r="B18" s="127">
        <v>410</v>
      </c>
      <c r="C18" s="127">
        <v>6150</v>
      </c>
      <c r="D18" s="100"/>
      <c r="E18" s="131"/>
      <c r="F18" s="117"/>
      <c r="H18" s="131"/>
      <c r="I18" s="117"/>
      <c r="J18" s="117"/>
      <c r="K18" s="117"/>
      <c r="L18" s="117"/>
      <c r="M18" s="117"/>
      <c r="N18" s="117"/>
      <c r="O18" s="117"/>
      <c r="P18" s="117"/>
      <c r="Q18" s="117"/>
      <c r="R18" s="117"/>
      <c r="S18" s="117"/>
      <c r="T18" s="117"/>
      <c r="U18" s="117"/>
      <c r="V18" s="117"/>
      <c r="W18" s="117"/>
      <c r="X18" s="117"/>
      <c r="Y18" s="117"/>
      <c r="Z18" s="117"/>
      <c r="AA18" s="117"/>
      <c r="AB18" s="117"/>
      <c r="AC18" s="117"/>
      <c r="AD18" s="117"/>
      <c r="AE18" s="117"/>
      <c r="AF18" s="117"/>
      <c r="AG18" s="117"/>
      <c r="AH18" s="117"/>
      <c r="AI18" s="117"/>
      <c r="AJ18" s="117"/>
      <c r="AK18" s="117"/>
      <c r="AL18" s="117"/>
      <c r="AM18" s="117"/>
      <c r="AN18" s="117"/>
    </row>
    <row r="19" spans="1:40" ht="15.75">
      <c r="A19" s="130" t="s">
        <v>81</v>
      </c>
      <c r="B19" s="127">
        <v>1491</v>
      </c>
      <c r="C19" s="127">
        <v>22365</v>
      </c>
      <c r="D19" s="100"/>
      <c r="E19" s="131"/>
      <c r="F19" s="117"/>
      <c r="H19" s="131"/>
      <c r="I19" s="117"/>
      <c r="J19" s="117"/>
      <c r="K19" s="117"/>
      <c r="L19" s="117"/>
      <c r="M19" s="117"/>
      <c r="N19" s="117"/>
      <c r="O19" s="117"/>
      <c r="P19" s="117"/>
      <c r="Q19" s="117"/>
      <c r="R19" s="117"/>
      <c r="S19" s="117"/>
      <c r="T19" s="117"/>
      <c r="U19" s="117"/>
      <c r="V19" s="117"/>
      <c r="W19" s="117"/>
      <c r="X19" s="117"/>
      <c r="Y19" s="117"/>
      <c r="Z19" s="117"/>
      <c r="AA19" s="117"/>
      <c r="AB19" s="117"/>
      <c r="AC19" s="117"/>
      <c r="AD19" s="117"/>
      <c r="AE19" s="117"/>
      <c r="AF19" s="117"/>
      <c r="AG19" s="117"/>
      <c r="AH19" s="117"/>
      <c r="AI19" s="117"/>
      <c r="AJ19" s="117"/>
      <c r="AK19" s="117"/>
      <c r="AL19" s="117"/>
      <c r="AM19" s="117"/>
      <c r="AN19" s="117"/>
    </row>
    <row r="20" spans="1:40" ht="15.75">
      <c r="A20" s="130" t="s">
        <v>82</v>
      </c>
      <c r="B20" s="127">
        <v>1255</v>
      </c>
      <c r="C20" s="127">
        <v>18915</v>
      </c>
      <c r="D20" s="100"/>
      <c r="E20" s="131"/>
      <c r="F20" s="117"/>
      <c r="H20" s="131"/>
      <c r="I20" s="117"/>
      <c r="J20" s="117"/>
      <c r="K20" s="117"/>
      <c r="L20" s="117"/>
      <c r="M20" s="117"/>
      <c r="N20" s="117"/>
      <c r="O20" s="117"/>
      <c r="P20" s="117"/>
      <c r="Q20" s="117"/>
      <c r="R20" s="117"/>
      <c r="S20" s="117"/>
      <c r="T20" s="117"/>
      <c r="U20" s="117"/>
      <c r="V20" s="117"/>
      <c r="W20" s="117"/>
      <c r="X20" s="117"/>
      <c r="Y20" s="117"/>
      <c r="Z20" s="117"/>
      <c r="AA20" s="117"/>
      <c r="AB20" s="117"/>
      <c r="AC20" s="117"/>
      <c r="AD20" s="117"/>
      <c r="AE20" s="117"/>
      <c r="AF20" s="117"/>
      <c r="AG20" s="117"/>
      <c r="AH20" s="117"/>
      <c r="AI20" s="117"/>
      <c r="AJ20" s="117"/>
      <c r="AK20" s="117"/>
      <c r="AL20" s="117"/>
      <c r="AM20" s="117"/>
      <c r="AN20" s="117"/>
    </row>
    <row r="21" spans="1:40" ht="15.75">
      <c r="A21" s="130" t="s">
        <v>83</v>
      </c>
      <c r="B21" s="127">
        <v>523</v>
      </c>
      <c r="C21" s="127">
        <v>7845</v>
      </c>
      <c r="D21" s="100"/>
      <c r="E21" s="131"/>
      <c r="F21" s="117"/>
      <c r="H21" s="131"/>
      <c r="I21" s="117"/>
      <c r="J21" s="117"/>
      <c r="K21" s="117"/>
      <c r="L21" s="117"/>
      <c r="M21" s="117"/>
      <c r="N21" s="117"/>
      <c r="O21" s="117"/>
      <c r="P21" s="117"/>
      <c r="Q21" s="117"/>
      <c r="R21" s="117"/>
      <c r="S21" s="117"/>
      <c r="T21" s="117"/>
      <c r="U21" s="117"/>
      <c r="V21" s="117"/>
      <c r="W21" s="117"/>
      <c r="X21" s="117"/>
      <c r="Y21" s="117"/>
      <c r="Z21" s="117"/>
      <c r="AA21" s="117"/>
      <c r="AB21" s="117"/>
      <c r="AC21" s="117"/>
      <c r="AD21" s="117"/>
      <c r="AE21" s="117"/>
      <c r="AF21" s="117"/>
      <c r="AG21" s="117"/>
      <c r="AH21" s="117"/>
      <c r="AI21" s="117"/>
      <c r="AJ21" s="117"/>
      <c r="AK21" s="117"/>
      <c r="AL21" s="117"/>
      <c r="AM21" s="117"/>
      <c r="AN21" s="117"/>
    </row>
    <row r="22" spans="1:40" ht="15.75">
      <c r="A22" s="130" t="s">
        <v>84</v>
      </c>
      <c r="B22" s="127">
        <v>172470</v>
      </c>
      <c r="C22" s="127">
        <v>2587050</v>
      </c>
      <c r="D22" s="100"/>
      <c r="E22" s="131"/>
      <c r="F22" s="117"/>
      <c r="H22" s="131"/>
      <c r="I22" s="117"/>
      <c r="J22" s="117"/>
      <c r="K22" s="117"/>
      <c r="L22" s="117"/>
      <c r="M22" s="117"/>
      <c r="N22" s="117"/>
      <c r="O22" s="117"/>
      <c r="P22" s="117"/>
      <c r="Q22" s="117"/>
      <c r="R22" s="117"/>
      <c r="S22" s="117"/>
      <c r="T22" s="117"/>
      <c r="U22" s="117"/>
      <c r="V22" s="117"/>
      <c r="W22" s="117"/>
      <c r="X22" s="117"/>
      <c r="Y22" s="117"/>
      <c r="Z22" s="117"/>
      <c r="AA22" s="117"/>
      <c r="AB22" s="117"/>
      <c r="AC22" s="117"/>
      <c r="AD22" s="117"/>
      <c r="AE22" s="117"/>
      <c r="AF22" s="117"/>
      <c r="AG22" s="117"/>
      <c r="AH22" s="117"/>
      <c r="AI22" s="117"/>
      <c r="AJ22" s="117"/>
      <c r="AK22" s="117"/>
      <c r="AL22" s="117"/>
      <c r="AM22" s="117"/>
      <c r="AN22" s="117"/>
    </row>
    <row r="23" spans="1:40" ht="15.75">
      <c r="A23" s="130" t="s">
        <v>85</v>
      </c>
      <c r="B23" s="127">
        <v>66499</v>
      </c>
      <c r="C23" s="127">
        <v>997485</v>
      </c>
      <c r="D23" s="100"/>
      <c r="E23" s="131"/>
      <c r="F23" s="117"/>
      <c r="H23" s="131"/>
      <c r="I23" s="117"/>
      <c r="J23" s="117"/>
      <c r="K23" s="117"/>
      <c r="L23" s="117"/>
      <c r="M23" s="117"/>
      <c r="N23" s="117"/>
      <c r="O23" s="117"/>
      <c r="P23" s="117"/>
      <c r="Q23" s="117"/>
      <c r="R23" s="117"/>
      <c r="S23" s="117"/>
      <c r="T23" s="117"/>
      <c r="U23" s="117"/>
      <c r="V23" s="117"/>
      <c r="W23" s="117"/>
      <c r="X23" s="117"/>
      <c r="Y23" s="117"/>
      <c r="Z23" s="117"/>
      <c r="AA23" s="117"/>
      <c r="AB23" s="117"/>
      <c r="AC23" s="117"/>
      <c r="AD23" s="117"/>
      <c r="AE23" s="117"/>
      <c r="AF23" s="117"/>
      <c r="AG23" s="117"/>
      <c r="AH23" s="117"/>
      <c r="AI23" s="117"/>
      <c r="AJ23" s="117"/>
      <c r="AK23" s="117"/>
      <c r="AL23" s="117"/>
      <c r="AM23" s="117"/>
      <c r="AN23" s="117"/>
    </row>
    <row r="24" spans="1:40" ht="15.75">
      <c r="A24" s="130" t="s">
        <v>86</v>
      </c>
      <c r="B24" s="127">
        <v>36049</v>
      </c>
      <c r="C24" s="127">
        <v>541195</v>
      </c>
      <c r="D24" s="100"/>
      <c r="E24" s="131"/>
      <c r="F24" s="117"/>
      <c r="H24" s="131"/>
      <c r="I24" s="117"/>
      <c r="J24" s="117"/>
      <c r="K24" s="117"/>
      <c r="L24" s="117"/>
      <c r="M24" s="117"/>
      <c r="N24" s="117"/>
      <c r="O24" s="117"/>
      <c r="P24" s="117"/>
      <c r="Q24" s="117"/>
      <c r="R24" s="117"/>
      <c r="S24" s="117"/>
      <c r="T24" s="117"/>
      <c r="U24" s="117"/>
      <c r="V24" s="117"/>
      <c r="W24" s="117"/>
      <c r="X24" s="117"/>
      <c r="Y24" s="117"/>
      <c r="Z24" s="117"/>
      <c r="AA24" s="117"/>
      <c r="AB24" s="117"/>
      <c r="AC24" s="117"/>
      <c r="AD24" s="117"/>
      <c r="AE24" s="117"/>
      <c r="AF24" s="117"/>
      <c r="AG24" s="117"/>
      <c r="AH24" s="117"/>
      <c r="AI24" s="117"/>
      <c r="AJ24" s="117"/>
      <c r="AK24" s="117"/>
      <c r="AL24" s="117"/>
      <c r="AM24" s="117"/>
      <c r="AN24" s="117"/>
    </row>
    <row r="25" spans="1:40" ht="15.75">
      <c r="A25" s="126" t="s">
        <v>65</v>
      </c>
      <c r="B25" s="132">
        <f>SUM(B4:B24)</f>
        <v>1730961</v>
      </c>
      <c r="C25" s="132">
        <v>25873875</v>
      </c>
      <c r="D25" s="133"/>
      <c r="E25" s="128"/>
      <c r="F25" s="129"/>
      <c r="H25" s="131"/>
      <c r="I25" s="117"/>
      <c r="J25" s="117"/>
      <c r="K25" s="117"/>
      <c r="L25" s="117"/>
      <c r="M25" s="117"/>
      <c r="N25" s="117"/>
      <c r="O25" s="117"/>
      <c r="P25" s="117"/>
      <c r="Q25" s="117"/>
      <c r="R25" s="117"/>
      <c r="S25" s="117"/>
      <c r="T25" s="117"/>
      <c r="U25" s="117"/>
      <c r="V25" s="117"/>
      <c r="W25" s="117"/>
      <c r="X25" s="117"/>
      <c r="Y25" s="117"/>
      <c r="Z25" s="117"/>
      <c r="AA25" s="117"/>
      <c r="AB25" s="117"/>
      <c r="AC25" s="117"/>
      <c r="AD25" s="117"/>
      <c r="AE25" s="117"/>
      <c r="AF25" s="117"/>
      <c r="AG25" s="117"/>
      <c r="AH25" s="117"/>
      <c r="AI25" s="117"/>
      <c r="AJ25" s="117"/>
      <c r="AK25" s="117"/>
      <c r="AL25" s="117"/>
      <c r="AM25" s="117"/>
      <c r="AN25" s="117"/>
    </row>
    <row r="26" spans="1:40" ht="15.75">
      <c r="A26" s="126" t="s">
        <v>88</v>
      </c>
      <c r="B26" s="127"/>
      <c r="C26" s="132"/>
      <c r="D26" s="133"/>
      <c r="E26" s="131"/>
      <c r="F26" s="117"/>
      <c r="H26" s="131"/>
      <c r="I26" s="117"/>
      <c r="J26" s="117"/>
      <c r="K26" s="117"/>
      <c r="L26" s="117"/>
      <c r="M26" s="117"/>
      <c r="N26" s="117"/>
      <c r="O26" s="117"/>
      <c r="P26" s="117"/>
      <c r="Q26" s="117"/>
      <c r="R26" s="117"/>
      <c r="S26" s="117"/>
      <c r="T26" s="117"/>
      <c r="U26" s="117"/>
      <c r="V26" s="117"/>
      <c r="W26" s="117"/>
      <c r="X26" s="117"/>
      <c r="Y26" s="117"/>
      <c r="Z26" s="117"/>
      <c r="AA26" s="117"/>
      <c r="AB26" s="117"/>
      <c r="AC26" s="117"/>
      <c r="AD26" s="117"/>
      <c r="AE26" s="117"/>
      <c r="AF26" s="117"/>
      <c r="AG26" s="117"/>
      <c r="AH26" s="117"/>
      <c r="AI26" s="117"/>
      <c r="AJ26" s="117"/>
      <c r="AK26" s="117"/>
      <c r="AL26" s="117"/>
      <c r="AM26" s="117"/>
      <c r="AN26" s="117"/>
    </row>
    <row r="27" spans="1:40" ht="15.75">
      <c r="A27" s="130" t="s">
        <v>89</v>
      </c>
      <c r="B27" s="127">
        <v>58700</v>
      </c>
      <c r="C27" s="127">
        <v>864050</v>
      </c>
      <c r="D27" s="100"/>
      <c r="E27" s="131"/>
      <c r="F27" s="117"/>
      <c r="G27" s="95"/>
      <c r="H27" s="131"/>
      <c r="I27" s="117"/>
      <c r="J27" s="117"/>
      <c r="K27" s="117"/>
      <c r="L27" s="117"/>
      <c r="M27" s="117"/>
      <c r="N27" s="117"/>
      <c r="O27" s="117"/>
      <c r="P27" s="117"/>
      <c r="Q27" s="117"/>
      <c r="R27" s="117"/>
      <c r="S27" s="117"/>
      <c r="T27" s="117"/>
      <c r="U27" s="117"/>
      <c r="V27" s="117"/>
      <c r="W27" s="117"/>
      <c r="X27" s="117"/>
      <c r="Y27" s="117"/>
      <c r="Z27" s="117"/>
      <c r="AA27" s="117"/>
      <c r="AB27" s="117"/>
      <c r="AC27" s="117"/>
      <c r="AD27" s="117"/>
      <c r="AE27" s="117"/>
      <c r="AF27" s="117"/>
      <c r="AG27" s="117"/>
      <c r="AH27" s="117"/>
      <c r="AI27" s="117"/>
      <c r="AJ27" s="117"/>
      <c r="AK27" s="117"/>
      <c r="AL27" s="117"/>
      <c r="AM27" s="117"/>
      <c r="AN27" s="117"/>
    </row>
    <row r="28" spans="1:40" ht="15.75">
      <c r="A28" s="130" t="s">
        <v>90</v>
      </c>
      <c r="B28" s="127">
        <v>65940</v>
      </c>
      <c r="C28" s="127">
        <v>989760</v>
      </c>
      <c r="D28" s="100"/>
      <c r="E28" s="131"/>
      <c r="F28" s="117"/>
      <c r="G28" s="95"/>
      <c r="H28" s="131"/>
      <c r="I28" s="117"/>
      <c r="J28" s="117"/>
      <c r="K28" s="117"/>
      <c r="L28" s="117"/>
      <c r="M28" s="117"/>
      <c r="N28" s="117"/>
      <c r="O28" s="117"/>
      <c r="P28" s="117"/>
      <c r="Q28" s="117"/>
      <c r="R28" s="117"/>
      <c r="S28" s="117"/>
      <c r="T28" s="117"/>
      <c r="U28" s="117"/>
      <c r="V28" s="117"/>
      <c r="W28" s="117"/>
      <c r="X28" s="117"/>
      <c r="Y28" s="117"/>
      <c r="Z28" s="117"/>
      <c r="AA28" s="117"/>
      <c r="AB28" s="117"/>
      <c r="AC28" s="117"/>
      <c r="AD28" s="117"/>
      <c r="AE28" s="117"/>
      <c r="AF28" s="117"/>
      <c r="AG28" s="117"/>
      <c r="AH28" s="117"/>
      <c r="AI28" s="117"/>
      <c r="AJ28" s="117"/>
      <c r="AK28" s="117"/>
      <c r="AL28" s="117"/>
      <c r="AM28" s="117"/>
      <c r="AN28" s="117"/>
    </row>
    <row r="29" spans="1:40" ht="15.75">
      <c r="A29" s="130" t="s">
        <v>91</v>
      </c>
      <c r="B29" s="127">
        <v>46639</v>
      </c>
      <c r="C29" s="127">
        <v>683800</v>
      </c>
      <c r="D29" s="100"/>
      <c r="E29" s="131"/>
      <c r="F29" s="117"/>
      <c r="G29" s="95"/>
      <c r="H29" s="131"/>
      <c r="I29" s="117"/>
      <c r="J29" s="117"/>
      <c r="K29" s="117"/>
      <c r="L29" s="117"/>
      <c r="M29" s="117"/>
      <c r="N29" s="117"/>
      <c r="O29" s="117"/>
      <c r="P29" s="117"/>
      <c r="Q29" s="117"/>
      <c r="R29" s="117"/>
      <c r="S29" s="117"/>
      <c r="T29" s="117"/>
      <c r="U29" s="117"/>
      <c r="V29" s="117"/>
      <c r="W29" s="117"/>
      <c r="X29" s="117"/>
      <c r="Y29" s="117"/>
      <c r="Z29" s="117"/>
      <c r="AA29" s="117"/>
      <c r="AB29" s="117"/>
      <c r="AC29" s="117"/>
      <c r="AD29" s="117"/>
      <c r="AE29" s="117"/>
      <c r="AF29" s="117"/>
      <c r="AG29" s="117"/>
      <c r="AH29" s="117"/>
      <c r="AI29" s="117"/>
      <c r="AJ29" s="117"/>
      <c r="AK29" s="117"/>
      <c r="AL29" s="117"/>
      <c r="AM29" s="117"/>
      <c r="AN29" s="117"/>
    </row>
    <row r="30" spans="1:40" ht="15.75">
      <c r="A30" s="130" t="s">
        <v>92</v>
      </c>
      <c r="B30" s="127">
        <v>1131</v>
      </c>
      <c r="C30" s="127">
        <v>16965</v>
      </c>
      <c r="D30" s="100"/>
      <c r="E30" s="131"/>
      <c r="F30" s="117"/>
      <c r="G30" s="95"/>
      <c r="H30" s="131"/>
      <c r="I30" s="117"/>
      <c r="J30" s="117"/>
      <c r="K30" s="117"/>
      <c r="L30" s="117"/>
      <c r="M30" s="117"/>
      <c r="N30" s="117"/>
      <c r="O30" s="117"/>
      <c r="P30" s="117"/>
      <c r="Q30" s="117"/>
      <c r="R30" s="117"/>
      <c r="S30" s="117"/>
      <c r="T30" s="117"/>
      <c r="U30" s="117"/>
      <c r="V30" s="117"/>
      <c r="W30" s="117"/>
      <c r="X30" s="117"/>
      <c r="Y30" s="117"/>
      <c r="Z30" s="117"/>
      <c r="AA30" s="117"/>
      <c r="AB30" s="117"/>
      <c r="AC30" s="117"/>
      <c r="AD30" s="117"/>
      <c r="AE30" s="117"/>
      <c r="AF30" s="117"/>
      <c r="AG30" s="117"/>
      <c r="AH30" s="117"/>
      <c r="AI30" s="117"/>
      <c r="AJ30" s="117"/>
      <c r="AK30" s="117"/>
      <c r="AL30" s="117"/>
      <c r="AM30" s="117"/>
      <c r="AN30" s="117"/>
    </row>
    <row r="31" spans="1:40" ht="15.75">
      <c r="A31" s="130" t="s">
        <v>93</v>
      </c>
      <c r="B31" s="127">
        <v>518</v>
      </c>
      <c r="C31" s="127">
        <v>12950</v>
      </c>
      <c r="D31" s="100"/>
      <c r="E31" s="131"/>
      <c r="F31" s="117"/>
      <c r="G31" s="95"/>
      <c r="H31" s="131"/>
      <c r="I31" s="117"/>
      <c r="J31" s="117"/>
      <c r="K31" s="117"/>
      <c r="L31" s="117"/>
      <c r="M31" s="117"/>
      <c r="N31" s="117"/>
      <c r="O31" s="117"/>
      <c r="P31" s="117"/>
      <c r="Q31" s="117"/>
      <c r="R31" s="117"/>
      <c r="S31" s="117"/>
      <c r="T31" s="117"/>
      <c r="U31" s="117"/>
      <c r="V31" s="117"/>
      <c r="W31" s="117"/>
      <c r="X31" s="117"/>
      <c r="Y31" s="117"/>
      <c r="Z31" s="117"/>
      <c r="AA31" s="117"/>
      <c r="AB31" s="117"/>
      <c r="AC31" s="117"/>
      <c r="AD31" s="117"/>
      <c r="AE31" s="117"/>
      <c r="AF31" s="117"/>
      <c r="AG31" s="117"/>
      <c r="AH31" s="117"/>
      <c r="AI31" s="117"/>
      <c r="AJ31" s="117"/>
      <c r="AK31" s="117"/>
      <c r="AL31" s="117"/>
      <c r="AM31" s="117"/>
      <c r="AN31" s="117"/>
    </row>
    <row r="32" spans="1:40" ht="15.75">
      <c r="A32" s="130" t="s">
        <v>94</v>
      </c>
      <c r="B32" s="127">
        <v>0</v>
      </c>
      <c r="C32" s="127">
        <v>0</v>
      </c>
      <c r="D32" s="100"/>
      <c r="E32" s="131"/>
      <c r="F32" s="117"/>
      <c r="G32" s="95"/>
      <c r="H32" s="131"/>
      <c r="I32" s="117"/>
      <c r="J32" s="117"/>
      <c r="K32" s="117"/>
      <c r="L32" s="117"/>
      <c r="M32" s="117"/>
      <c r="N32" s="117"/>
      <c r="O32" s="117"/>
      <c r="P32" s="117"/>
      <c r="Q32" s="117"/>
      <c r="R32" s="117"/>
      <c r="S32" s="117"/>
      <c r="T32" s="117"/>
      <c r="U32" s="117"/>
      <c r="V32" s="117"/>
      <c r="W32" s="117"/>
      <c r="X32" s="117"/>
      <c r="Y32" s="117"/>
      <c r="Z32" s="117"/>
      <c r="AA32" s="117"/>
      <c r="AB32" s="117"/>
      <c r="AC32" s="117"/>
      <c r="AD32" s="117"/>
      <c r="AE32" s="117"/>
      <c r="AF32" s="117"/>
      <c r="AG32" s="117"/>
      <c r="AH32" s="117"/>
      <c r="AI32" s="117"/>
      <c r="AJ32" s="117"/>
      <c r="AK32" s="117"/>
      <c r="AL32" s="117"/>
      <c r="AM32" s="117"/>
      <c r="AN32" s="117"/>
    </row>
    <row r="33" spans="1:40" ht="15.75">
      <c r="A33" s="130" t="s">
        <v>95</v>
      </c>
      <c r="B33" s="127">
        <v>6769</v>
      </c>
      <c r="C33" s="127">
        <v>102015</v>
      </c>
      <c r="D33" s="100"/>
      <c r="E33" s="128"/>
      <c r="F33" s="129"/>
      <c r="G33" s="95"/>
      <c r="H33" s="131"/>
      <c r="I33" s="117"/>
      <c r="J33" s="117"/>
      <c r="K33" s="117"/>
      <c r="L33" s="117"/>
      <c r="M33" s="117"/>
      <c r="N33" s="117"/>
      <c r="O33" s="117"/>
      <c r="P33" s="117"/>
      <c r="Q33" s="117"/>
      <c r="R33" s="117"/>
      <c r="S33" s="117"/>
      <c r="T33" s="117"/>
      <c r="U33" s="117"/>
      <c r="V33" s="117"/>
      <c r="W33" s="117"/>
      <c r="X33" s="117"/>
      <c r="Y33" s="117"/>
      <c r="Z33" s="117"/>
      <c r="AA33" s="117"/>
      <c r="AB33" s="117"/>
      <c r="AC33" s="117"/>
      <c r="AD33" s="117"/>
      <c r="AE33" s="117"/>
      <c r="AF33" s="117"/>
      <c r="AG33" s="117"/>
      <c r="AH33" s="117"/>
      <c r="AI33" s="117"/>
      <c r="AJ33" s="117"/>
      <c r="AK33" s="117"/>
      <c r="AL33" s="117"/>
      <c r="AM33" s="117"/>
      <c r="AN33" s="117"/>
    </row>
    <row r="34" spans="1:40" ht="15.75">
      <c r="A34" s="124" t="s">
        <v>96</v>
      </c>
      <c r="B34" s="132">
        <f>SUM(B27:B33)</f>
        <v>179697</v>
      </c>
      <c r="C34" s="132">
        <v>2669540</v>
      </c>
      <c r="D34" s="133"/>
      <c r="E34" s="131"/>
      <c r="F34" s="117"/>
      <c r="G34" s="95"/>
      <c r="H34" s="131"/>
      <c r="I34" s="117"/>
      <c r="J34" s="117"/>
      <c r="K34" s="117"/>
      <c r="L34" s="117"/>
      <c r="M34" s="117"/>
      <c r="N34" s="117"/>
      <c r="O34" s="117"/>
      <c r="P34" s="117"/>
      <c r="Q34" s="117"/>
      <c r="R34" s="117"/>
      <c r="S34" s="117"/>
      <c r="T34" s="117"/>
      <c r="U34" s="117"/>
      <c r="V34" s="117"/>
      <c r="W34" s="117"/>
      <c r="X34" s="117"/>
      <c r="Y34" s="117"/>
      <c r="Z34" s="117"/>
      <c r="AA34" s="117"/>
      <c r="AB34" s="117"/>
      <c r="AC34" s="117"/>
      <c r="AD34" s="117"/>
      <c r="AE34" s="117"/>
      <c r="AF34" s="117"/>
      <c r="AG34" s="117"/>
      <c r="AH34" s="117"/>
      <c r="AI34" s="117"/>
      <c r="AJ34" s="117"/>
      <c r="AK34" s="117"/>
      <c r="AL34" s="117"/>
      <c r="AM34" s="117"/>
      <c r="AN34" s="117"/>
    </row>
    <row r="35" spans="1:40" ht="15.75">
      <c r="A35" s="134"/>
      <c r="B35" s="127"/>
      <c r="C35" s="132"/>
      <c r="D35" s="133"/>
      <c r="E35" s="135"/>
      <c r="F35" s="136"/>
      <c r="G35" s="95"/>
      <c r="H35" s="131"/>
      <c r="I35" s="117"/>
      <c r="J35" s="117"/>
      <c r="K35" s="117"/>
      <c r="L35" s="117"/>
      <c r="M35" s="117"/>
      <c r="N35" s="117"/>
      <c r="O35" s="117"/>
      <c r="P35" s="117"/>
      <c r="Q35" s="117"/>
      <c r="R35" s="117"/>
      <c r="S35" s="117"/>
      <c r="T35" s="117"/>
      <c r="U35" s="117"/>
      <c r="V35" s="117"/>
      <c r="W35" s="117"/>
      <c r="X35" s="117"/>
      <c r="Y35" s="117"/>
      <c r="Z35" s="117"/>
      <c r="AA35" s="117"/>
      <c r="AB35" s="117"/>
      <c r="AC35" s="117"/>
      <c r="AD35" s="117"/>
      <c r="AE35" s="117"/>
      <c r="AF35" s="117"/>
      <c r="AG35" s="117"/>
      <c r="AH35" s="117"/>
      <c r="AI35" s="117"/>
      <c r="AJ35" s="117"/>
      <c r="AK35" s="117"/>
      <c r="AL35" s="117"/>
      <c r="AM35" s="117"/>
      <c r="AN35" s="117"/>
    </row>
    <row r="36" spans="1:40" ht="15.75">
      <c r="A36" s="124" t="s">
        <v>98</v>
      </c>
      <c r="B36" s="127">
        <v>0</v>
      </c>
      <c r="C36" s="132">
        <v>1720</v>
      </c>
      <c r="D36" s="133"/>
      <c r="E36" s="133"/>
      <c r="F36" s="133"/>
      <c r="G36" s="95"/>
      <c r="H36" s="131"/>
      <c r="I36" s="117"/>
      <c r="J36" s="117"/>
      <c r="K36" s="117"/>
      <c r="L36" s="117"/>
      <c r="M36" s="117"/>
      <c r="N36" s="117"/>
      <c r="O36" s="117"/>
      <c r="P36" s="117"/>
      <c r="Q36" s="117"/>
      <c r="R36" s="117"/>
      <c r="S36" s="117"/>
      <c r="T36" s="117"/>
      <c r="U36" s="117"/>
      <c r="V36" s="117"/>
      <c r="W36" s="117"/>
      <c r="X36" s="117"/>
      <c r="Y36" s="117"/>
      <c r="Z36" s="117"/>
      <c r="AA36" s="117"/>
      <c r="AB36" s="117"/>
      <c r="AC36" s="117"/>
      <c r="AD36" s="117"/>
      <c r="AE36" s="117"/>
      <c r="AF36" s="117"/>
      <c r="AG36" s="117"/>
      <c r="AH36" s="117"/>
      <c r="AI36" s="117"/>
      <c r="AJ36" s="117"/>
      <c r="AK36" s="117"/>
      <c r="AL36" s="117"/>
      <c r="AM36" s="117"/>
      <c r="AN36" s="117"/>
    </row>
    <row r="37" spans="1:40" ht="15.75">
      <c r="A37" s="124"/>
      <c r="B37" s="127"/>
      <c r="C37" s="132"/>
      <c r="D37" s="133"/>
      <c r="E37" s="133"/>
      <c r="F37" s="133"/>
      <c r="G37" s="95"/>
      <c r="H37" s="131"/>
      <c r="I37" s="117"/>
      <c r="J37" s="117"/>
      <c r="K37" s="117"/>
      <c r="L37" s="117"/>
      <c r="M37" s="117"/>
      <c r="N37" s="117"/>
      <c r="O37" s="117"/>
      <c r="P37" s="117"/>
      <c r="Q37" s="117"/>
      <c r="R37" s="117"/>
      <c r="S37" s="117"/>
      <c r="T37" s="117"/>
      <c r="U37" s="117"/>
      <c r="V37" s="117"/>
      <c r="W37" s="117"/>
      <c r="X37" s="117"/>
      <c r="Y37" s="117"/>
      <c r="Z37" s="117"/>
      <c r="AA37" s="117"/>
      <c r="AB37" s="117"/>
      <c r="AC37" s="117"/>
      <c r="AD37" s="117"/>
      <c r="AE37" s="117"/>
      <c r="AF37" s="117"/>
      <c r="AG37" s="117"/>
      <c r="AH37" s="117"/>
      <c r="AI37" s="117"/>
      <c r="AJ37" s="117"/>
      <c r="AK37" s="117"/>
      <c r="AL37" s="117"/>
      <c r="AM37" s="117"/>
      <c r="AN37" s="117"/>
    </row>
    <row r="38" spans="1:40" ht="15.75">
      <c r="A38" s="137" t="s">
        <v>101</v>
      </c>
      <c r="B38" s="132">
        <f>B25+B34</f>
        <v>1910658</v>
      </c>
      <c r="C38" s="132">
        <f>C25+C34+C36</f>
        <v>28545135</v>
      </c>
      <c r="D38" s="138"/>
      <c r="E38" s="138"/>
      <c r="F38" s="138"/>
      <c r="G38" s="95"/>
      <c r="H38" s="128"/>
      <c r="I38" s="129"/>
      <c r="J38" s="129"/>
      <c r="K38" s="129"/>
      <c r="L38" s="129"/>
      <c r="M38" s="129"/>
      <c r="N38" s="129"/>
      <c r="O38" s="129"/>
      <c r="P38" s="129"/>
      <c r="Q38" s="129"/>
      <c r="R38" s="129"/>
      <c r="S38" s="129"/>
      <c r="T38" s="129"/>
      <c r="U38" s="129"/>
      <c r="V38" s="129"/>
      <c r="W38" s="129"/>
      <c r="X38" s="129"/>
      <c r="Y38" s="129"/>
      <c r="Z38" s="129"/>
      <c r="AA38" s="129"/>
      <c r="AB38" s="129"/>
      <c r="AC38" s="129"/>
      <c r="AD38" s="129"/>
      <c r="AE38" s="129"/>
      <c r="AF38" s="129"/>
      <c r="AG38" s="129"/>
      <c r="AH38" s="129"/>
      <c r="AI38" s="129"/>
      <c r="AJ38" s="129"/>
      <c r="AK38" s="129"/>
      <c r="AL38" s="129"/>
      <c r="AM38" s="129"/>
      <c r="AN38" s="129"/>
    </row>
    <row r="39" spans="1:40">
      <c r="C39" s="133"/>
      <c r="D39" s="133"/>
      <c r="E39" s="133"/>
      <c r="F39" s="133"/>
      <c r="G39" s="95"/>
      <c r="H39" s="131"/>
      <c r="I39" s="117"/>
      <c r="J39" s="117"/>
      <c r="K39" s="117"/>
      <c r="L39" s="117"/>
      <c r="M39" s="117"/>
      <c r="N39" s="117"/>
      <c r="O39" s="117"/>
      <c r="P39" s="117"/>
      <c r="Q39" s="117"/>
      <c r="R39" s="117"/>
      <c r="S39" s="117"/>
      <c r="T39" s="117"/>
      <c r="U39" s="117"/>
      <c r="V39" s="117"/>
      <c r="W39" s="117"/>
      <c r="X39" s="117"/>
      <c r="Y39" s="117"/>
      <c r="Z39" s="117"/>
      <c r="AA39" s="117"/>
      <c r="AB39" s="117"/>
      <c r="AC39" s="117"/>
      <c r="AD39" s="117"/>
      <c r="AE39" s="117"/>
      <c r="AF39" s="117"/>
      <c r="AG39" s="117"/>
      <c r="AH39" s="117"/>
      <c r="AI39" s="117"/>
      <c r="AJ39" s="117"/>
      <c r="AK39" s="117"/>
      <c r="AL39" s="117"/>
      <c r="AM39" s="117"/>
      <c r="AN39" s="117"/>
    </row>
    <row r="40" spans="1:40">
      <c r="G40" s="95"/>
      <c r="H40" s="131"/>
      <c r="I40" s="117"/>
      <c r="J40" s="117"/>
      <c r="K40" s="117"/>
      <c r="L40" s="117"/>
      <c r="M40" s="117"/>
      <c r="N40" s="117"/>
      <c r="O40" s="117"/>
      <c r="P40" s="117"/>
      <c r="Q40" s="117"/>
      <c r="R40" s="117"/>
      <c r="S40" s="117"/>
      <c r="T40" s="117"/>
      <c r="U40" s="117"/>
      <c r="V40" s="117"/>
      <c r="W40" s="117"/>
      <c r="X40" s="117"/>
      <c r="Y40" s="117"/>
      <c r="Z40" s="117"/>
      <c r="AA40" s="117"/>
      <c r="AB40" s="117"/>
      <c r="AC40" s="117"/>
      <c r="AD40" s="117"/>
      <c r="AE40" s="117"/>
      <c r="AF40" s="117"/>
      <c r="AG40" s="117"/>
      <c r="AH40" s="117"/>
      <c r="AI40" s="117"/>
      <c r="AJ40" s="117"/>
      <c r="AK40" s="117"/>
      <c r="AL40" s="117"/>
      <c r="AM40" s="117"/>
      <c r="AN40" s="117"/>
    </row>
    <row r="41" spans="1:40">
      <c r="G41" s="95"/>
      <c r="H41" s="131"/>
      <c r="I41" s="117"/>
      <c r="J41" s="117"/>
      <c r="K41" s="117"/>
      <c r="L41" s="117"/>
      <c r="M41" s="117"/>
      <c r="N41" s="117"/>
      <c r="O41" s="117"/>
      <c r="P41" s="117"/>
      <c r="Q41" s="117"/>
      <c r="R41" s="117"/>
      <c r="S41" s="117"/>
      <c r="T41" s="117"/>
      <c r="U41" s="117"/>
      <c r="V41" s="117"/>
      <c r="W41" s="117"/>
      <c r="X41" s="117"/>
      <c r="Y41" s="117"/>
      <c r="Z41" s="117"/>
      <c r="AA41" s="117"/>
      <c r="AB41" s="117"/>
      <c r="AC41" s="117"/>
      <c r="AD41" s="117"/>
      <c r="AE41" s="117"/>
      <c r="AF41" s="117"/>
      <c r="AG41" s="117"/>
      <c r="AH41" s="117"/>
      <c r="AI41" s="117"/>
      <c r="AJ41" s="117"/>
      <c r="AK41" s="117"/>
      <c r="AL41" s="117"/>
      <c r="AM41" s="117"/>
      <c r="AN41" s="117"/>
    </row>
    <row r="42" spans="1:40">
      <c r="G42" s="95"/>
      <c r="H42" s="131"/>
      <c r="I42" s="117"/>
      <c r="J42" s="117"/>
      <c r="K42" s="117"/>
      <c r="L42" s="117"/>
      <c r="M42" s="117"/>
      <c r="N42" s="117"/>
      <c r="O42" s="117"/>
      <c r="P42" s="117"/>
      <c r="Q42" s="117"/>
      <c r="R42" s="117"/>
      <c r="S42" s="117"/>
      <c r="T42" s="117"/>
      <c r="U42" s="117"/>
      <c r="V42" s="117"/>
      <c r="W42" s="117"/>
      <c r="X42" s="117"/>
      <c r="Y42" s="117"/>
      <c r="Z42" s="117"/>
      <c r="AA42" s="117"/>
      <c r="AB42" s="117"/>
      <c r="AC42" s="117"/>
      <c r="AD42" s="117"/>
      <c r="AE42" s="117"/>
      <c r="AF42" s="117"/>
      <c r="AG42" s="117"/>
      <c r="AH42" s="117"/>
      <c r="AI42" s="117"/>
      <c r="AJ42" s="117"/>
      <c r="AK42" s="117"/>
      <c r="AL42" s="117"/>
      <c r="AM42" s="117"/>
      <c r="AN42" s="117"/>
    </row>
    <row r="43" spans="1:40">
      <c r="B43" s="2"/>
      <c r="G43" s="95"/>
      <c r="H43" s="131"/>
      <c r="I43" s="117"/>
      <c r="J43" s="117"/>
      <c r="K43" s="117"/>
      <c r="L43" s="117"/>
      <c r="M43" s="117"/>
      <c r="N43" s="117"/>
      <c r="O43" s="117"/>
      <c r="P43" s="117"/>
      <c r="Q43" s="117"/>
      <c r="R43" s="117"/>
      <c r="S43" s="117"/>
      <c r="T43" s="117"/>
      <c r="U43" s="117"/>
      <c r="V43" s="117"/>
      <c r="W43" s="117"/>
      <c r="X43" s="117"/>
      <c r="Y43" s="117"/>
      <c r="Z43" s="117"/>
      <c r="AA43" s="117"/>
      <c r="AB43" s="117"/>
      <c r="AC43" s="117"/>
      <c r="AD43" s="117"/>
      <c r="AE43" s="117"/>
      <c r="AF43" s="117"/>
      <c r="AG43" s="117"/>
      <c r="AH43" s="117"/>
      <c r="AI43" s="117"/>
      <c r="AJ43" s="117"/>
      <c r="AK43" s="117"/>
      <c r="AL43" s="117"/>
      <c r="AM43" s="117"/>
      <c r="AN43" s="117"/>
    </row>
    <row r="44" spans="1:40">
      <c r="G44" s="95"/>
      <c r="H44" s="131" t="s">
        <v>94</v>
      </c>
      <c r="I44" s="117"/>
      <c r="J44" s="117"/>
      <c r="K44" s="117"/>
      <c r="L44" s="117"/>
      <c r="M44" s="117">
        <v>0</v>
      </c>
      <c r="N44" s="117"/>
      <c r="O44" s="117"/>
      <c r="P44" s="117"/>
      <c r="Q44" s="117"/>
      <c r="R44" s="117"/>
      <c r="S44" s="117"/>
      <c r="T44" s="117"/>
      <c r="U44" s="117"/>
      <c r="V44" s="117"/>
      <c r="W44" s="117"/>
      <c r="X44" s="117"/>
      <c r="Y44" s="117"/>
      <c r="Z44" s="117"/>
      <c r="AA44" s="117"/>
      <c r="AB44" s="117"/>
      <c r="AC44" s="117"/>
      <c r="AD44" s="117"/>
      <c r="AE44" s="117"/>
      <c r="AF44" s="117"/>
      <c r="AG44" s="117"/>
      <c r="AH44" s="117"/>
      <c r="AI44" s="117"/>
      <c r="AJ44" s="117"/>
      <c r="AK44" s="117"/>
      <c r="AL44" s="117"/>
      <c r="AM44" s="117"/>
      <c r="AN44" s="117">
        <v>0</v>
      </c>
    </row>
    <row r="45" spans="1:40">
      <c r="G45" s="95"/>
      <c r="H45" s="131" t="s">
        <v>95</v>
      </c>
      <c r="I45" s="117">
        <v>282</v>
      </c>
      <c r="J45" s="117">
        <v>288</v>
      </c>
      <c r="K45" s="117">
        <v>47</v>
      </c>
      <c r="L45" s="117">
        <v>21</v>
      </c>
      <c r="M45" s="117">
        <v>270</v>
      </c>
      <c r="N45" s="117">
        <v>297</v>
      </c>
      <c r="O45" s="117">
        <v>345</v>
      </c>
      <c r="P45" s="117">
        <v>323</v>
      </c>
      <c r="Q45" s="117">
        <v>283</v>
      </c>
      <c r="R45" s="117">
        <v>77</v>
      </c>
      <c r="S45" s="117">
        <v>10</v>
      </c>
      <c r="T45" s="117">
        <v>278</v>
      </c>
      <c r="U45" s="117">
        <v>317</v>
      </c>
      <c r="V45" s="117">
        <v>305</v>
      </c>
      <c r="W45" s="117">
        <v>331</v>
      </c>
      <c r="X45" s="117">
        <v>301</v>
      </c>
      <c r="Y45" s="117">
        <v>169</v>
      </c>
      <c r="Z45" s="117">
        <v>49</v>
      </c>
      <c r="AA45" s="117">
        <v>295</v>
      </c>
      <c r="AB45" s="117">
        <v>355</v>
      </c>
      <c r="AC45" s="117">
        <v>325</v>
      </c>
      <c r="AD45" s="117">
        <v>291</v>
      </c>
      <c r="AE45" s="117">
        <v>265</v>
      </c>
      <c r="AF45" s="117">
        <v>37</v>
      </c>
      <c r="AG45" s="117">
        <v>22</v>
      </c>
      <c r="AH45" s="117">
        <v>367</v>
      </c>
      <c r="AI45" s="117">
        <v>326</v>
      </c>
      <c r="AJ45" s="117">
        <v>281</v>
      </c>
      <c r="AK45" s="117">
        <v>85</v>
      </c>
      <c r="AL45" s="117">
        <v>44</v>
      </c>
      <c r="AM45" s="117">
        <v>83</v>
      </c>
      <c r="AN45" s="117">
        <v>6769</v>
      </c>
    </row>
    <row r="46" spans="1:40">
      <c r="G46" s="95"/>
      <c r="H46" s="128" t="s">
        <v>102</v>
      </c>
      <c r="I46" s="129"/>
      <c r="J46" s="129"/>
      <c r="K46" s="129"/>
      <c r="L46" s="129"/>
      <c r="M46" s="129"/>
      <c r="N46" s="129"/>
      <c r="O46" s="129"/>
      <c r="P46" s="129"/>
      <c r="Q46" s="129"/>
      <c r="R46" s="129"/>
      <c r="S46" s="129"/>
      <c r="T46" s="129"/>
      <c r="U46" s="129"/>
      <c r="V46" s="129"/>
      <c r="W46" s="129"/>
      <c r="X46" s="129"/>
      <c r="Y46" s="129"/>
      <c r="Z46" s="129"/>
      <c r="AA46" s="129"/>
      <c r="AB46" s="129"/>
      <c r="AC46" s="129"/>
      <c r="AD46" s="129"/>
      <c r="AE46" s="129"/>
      <c r="AF46" s="129"/>
      <c r="AG46" s="129"/>
      <c r="AH46" s="129"/>
      <c r="AI46" s="129"/>
      <c r="AJ46" s="129"/>
      <c r="AK46" s="129"/>
      <c r="AL46" s="129"/>
      <c r="AM46" s="129"/>
      <c r="AN46" s="129"/>
    </row>
    <row r="47" spans="1:40">
      <c r="G47" s="95"/>
      <c r="H47" s="131" t="s">
        <v>102</v>
      </c>
      <c r="I47" s="117"/>
      <c r="J47" s="117"/>
      <c r="K47" s="117"/>
      <c r="L47" s="117"/>
      <c r="M47" s="117"/>
      <c r="N47" s="117"/>
      <c r="O47" s="117"/>
      <c r="P47" s="117"/>
      <c r="Q47" s="117"/>
      <c r="R47" s="117"/>
      <c r="S47" s="117"/>
      <c r="T47" s="117"/>
      <c r="U47" s="117"/>
      <c r="V47" s="117"/>
      <c r="W47" s="117"/>
      <c r="X47" s="117"/>
      <c r="Y47" s="117"/>
      <c r="Z47" s="117"/>
      <c r="AA47" s="117"/>
      <c r="AB47" s="117"/>
      <c r="AC47" s="117"/>
      <c r="AD47" s="117"/>
      <c r="AE47" s="117"/>
      <c r="AF47" s="117"/>
      <c r="AG47" s="117"/>
      <c r="AH47" s="117"/>
      <c r="AI47" s="117"/>
      <c r="AJ47" s="117"/>
      <c r="AK47" s="117"/>
      <c r="AL47" s="117"/>
      <c r="AM47" s="117"/>
      <c r="AN47" s="117"/>
    </row>
    <row r="48" spans="1:40">
      <c r="G48" s="95"/>
      <c r="H48" s="135" t="s">
        <v>64</v>
      </c>
      <c r="I48" s="136">
        <v>78151</v>
      </c>
      <c r="J48" s="136">
        <v>76791</v>
      </c>
      <c r="K48" s="136">
        <v>50010</v>
      </c>
      <c r="L48" s="136">
        <v>30193</v>
      </c>
      <c r="M48" s="136">
        <v>80272</v>
      </c>
      <c r="N48" s="136">
        <v>77972</v>
      </c>
      <c r="O48" s="136">
        <v>77941</v>
      </c>
      <c r="P48" s="136">
        <v>75776</v>
      </c>
      <c r="Q48" s="136">
        <v>74972</v>
      </c>
      <c r="R48" s="136">
        <v>50535</v>
      </c>
      <c r="S48" s="136">
        <v>29457</v>
      </c>
      <c r="T48" s="136">
        <v>77975</v>
      </c>
      <c r="U48" s="136">
        <v>77343</v>
      </c>
      <c r="V48" s="136">
        <v>75888</v>
      </c>
      <c r="W48" s="136">
        <v>77105</v>
      </c>
      <c r="X48" s="136">
        <v>76354</v>
      </c>
      <c r="Y48" s="136">
        <v>50897</v>
      </c>
      <c r="Z48" s="136">
        <v>32082</v>
      </c>
      <c r="AA48" s="136">
        <v>75417</v>
      </c>
      <c r="AB48" s="136">
        <v>78137</v>
      </c>
      <c r="AC48" s="136">
        <v>75263</v>
      </c>
      <c r="AD48" s="136">
        <v>75909</v>
      </c>
      <c r="AE48" s="136">
        <v>71168</v>
      </c>
      <c r="AF48" s="136">
        <v>45012</v>
      </c>
      <c r="AG48" s="136">
        <v>28320</v>
      </c>
      <c r="AH48" s="136">
        <v>72660</v>
      </c>
      <c r="AI48" s="136">
        <v>66143</v>
      </c>
      <c r="AJ48" s="136">
        <v>66604</v>
      </c>
      <c r="AK48" s="136">
        <v>44973</v>
      </c>
      <c r="AL48" s="136">
        <v>18918</v>
      </c>
      <c r="AM48" s="136">
        <v>22420</v>
      </c>
      <c r="AN48" s="136">
        <v>1910658</v>
      </c>
    </row>
    <row r="49" spans="7:8">
      <c r="G49" s="95"/>
      <c r="H49" s="95"/>
    </row>
    <row r="50" spans="7:8">
      <c r="G50" s="95"/>
      <c r="H50" s="95"/>
    </row>
    <row r="51" spans="7:8">
      <c r="G51" s="95"/>
      <c r="H51" s="95"/>
    </row>
    <row r="52" spans="7:8">
      <c r="G52" s="95"/>
      <c r="H52" s="95"/>
    </row>
    <row r="53" spans="7:8">
      <c r="G53" s="95"/>
      <c r="H53" s="95"/>
    </row>
    <row r="54" spans="7:8">
      <c r="G54" s="95"/>
      <c r="H54" s="95"/>
    </row>
    <row r="55" spans="7:8">
      <c r="G55" s="95"/>
      <c r="H55" s="95"/>
    </row>
    <row r="56" spans="7:8">
      <c r="G56" s="95"/>
      <c r="H56" s="95"/>
    </row>
    <row r="57" spans="7:8">
      <c r="G57" s="95"/>
      <c r="H57" s="95"/>
    </row>
    <row r="58" spans="7:8">
      <c r="G58" s="95"/>
      <c r="H58" s="95"/>
    </row>
    <row r="59" spans="7:8">
      <c r="G59" s="95"/>
      <c r="H59" s="95"/>
    </row>
    <row r="60" spans="7:8">
      <c r="G60" s="95"/>
      <c r="H60" s="95"/>
    </row>
    <row r="61" spans="7:8">
      <c r="G61" s="123"/>
      <c r="H61" s="95"/>
    </row>
    <row r="62" spans="7:8">
      <c r="G62" s="123"/>
      <c r="H62" s="123"/>
    </row>
    <row r="63" spans="7:8">
      <c r="G63" s="122"/>
    </row>
    <row r="64" spans="7:8">
      <c r="G64" s="122"/>
    </row>
    <row r="65" spans="7:7">
      <c r="G65" s="122"/>
    </row>
    <row r="66" spans="7:7">
      <c r="G66" s="122"/>
    </row>
    <row r="67" spans="7:7">
      <c r="G67" s="122"/>
    </row>
  </sheetData>
  <pageMargins left="1.26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H41"/>
  <sheetViews>
    <sheetView workbookViewId="0">
      <selection activeCell="B39" sqref="B39"/>
    </sheetView>
  </sheetViews>
  <sheetFormatPr baseColWidth="10" defaultRowHeight="15"/>
  <cols>
    <col min="1" max="1" width="5.85546875" customWidth="1"/>
    <col min="2" max="2" width="6.140625" customWidth="1"/>
    <col min="3" max="3" width="8.28515625" customWidth="1"/>
    <col min="4" max="4" width="8" customWidth="1"/>
    <col min="5" max="5" width="7.85546875" customWidth="1"/>
    <col min="6" max="6" width="8" customWidth="1"/>
    <col min="7" max="7" width="8.7109375" customWidth="1"/>
    <col min="8" max="8" width="9.140625" customWidth="1"/>
    <col min="9" max="9" width="8.28515625" customWidth="1"/>
    <col min="10" max="10" width="9.140625" customWidth="1"/>
    <col min="11" max="11" width="9.42578125" customWidth="1"/>
    <col min="12" max="12" width="8.85546875" customWidth="1"/>
    <col min="13" max="13" width="8" customWidth="1"/>
    <col min="14" max="14" width="8.28515625" customWidth="1"/>
    <col min="15" max="15" width="9.140625" customWidth="1"/>
    <col min="16" max="16" width="8.140625" customWidth="1"/>
    <col min="17" max="18" width="8.5703125" customWidth="1"/>
    <col min="19" max="19" width="8.28515625" customWidth="1"/>
    <col min="20" max="20" width="7.5703125" customWidth="1"/>
    <col min="21" max="21" width="7.85546875" customWidth="1"/>
    <col min="22" max="22" width="8.42578125" customWidth="1"/>
    <col min="23" max="24" width="8" customWidth="1"/>
    <col min="25" max="25" width="8.42578125" customWidth="1"/>
    <col min="26" max="26" width="8.28515625" customWidth="1"/>
    <col min="27" max="27" width="8" customWidth="1"/>
    <col min="28" max="28" width="8.28515625" customWidth="1"/>
    <col min="29" max="29" width="8.42578125" customWidth="1"/>
    <col min="30" max="30" width="8.5703125" customWidth="1"/>
    <col min="31" max="31" width="7.7109375" customWidth="1"/>
    <col min="32" max="32" width="7.28515625" customWidth="1"/>
    <col min="33" max="33" width="7.42578125" customWidth="1"/>
    <col min="34" max="34" width="11.42578125" customWidth="1"/>
  </cols>
  <sheetData>
    <row r="1" spans="1:34">
      <c r="A1" t="s">
        <v>60</v>
      </c>
    </row>
    <row r="2" spans="1:34">
      <c r="A2" s="118" t="s">
        <v>61</v>
      </c>
    </row>
    <row r="3" spans="1:34">
      <c r="A3" s="118" t="s">
        <v>62</v>
      </c>
    </row>
    <row r="4" spans="1:34">
      <c r="A4" s="95" t="s">
        <v>63</v>
      </c>
      <c r="B4" s="95"/>
      <c r="C4" s="119">
        <v>43160</v>
      </c>
      <c r="D4" s="119">
        <v>43161</v>
      </c>
      <c r="E4" s="119">
        <v>43162</v>
      </c>
      <c r="F4" s="119">
        <v>43163</v>
      </c>
      <c r="G4" s="119">
        <v>43164</v>
      </c>
      <c r="H4" s="119">
        <v>43165</v>
      </c>
      <c r="I4" s="119">
        <v>43166</v>
      </c>
      <c r="J4" s="119">
        <v>43167</v>
      </c>
      <c r="K4" s="119">
        <v>43168</v>
      </c>
      <c r="L4" s="119">
        <v>43169</v>
      </c>
      <c r="M4" s="119">
        <v>43170</v>
      </c>
      <c r="N4" s="119">
        <v>43171</v>
      </c>
      <c r="O4" s="119">
        <v>43172</v>
      </c>
      <c r="P4" s="119">
        <v>43173</v>
      </c>
      <c r="Q4" s="119">
        <v>43174</v>
      </c>
      <c r="R4" s="119">
        <v>43175</v>
      </c>
      <c r="S4" s="119">
        <v>43176</v>
      </c>
      <c r="T4" s="119">
        <v>43177</v>
      </c>
      <c r="U4" s="119">
        <v>43178</v>
      </c>
      <c r="V4" s="119">
        <v>43179</v>
      </c>
      <c r="W4" s="119">
        <v>43180</v>
      </c>
      <c r="X4" s="119">
        <v>43181</v>
      </c>
      <c r="Y4" s="119">
        <v>43182</v>
      </c>
      <c r="Z4" s="119">
        <v>43183</v>
      </c>
      <c r="AA4" s="119">
        <v>43184</v>
      </c>
      <c r="AB4" s="119">
        <v>43185</v>
      </c>
      <c r="AC4" s="119">
        <v>43186</v>
      </c>
      <c r="AD4" s="119">
        <v>43187</v>
      </c>
      <c r="AE4" s="119">
        <v>43188</v>
      </c>
      <c r="AF4" s="119">
        <v>43189</v>
      </c>
      <c r="AG4" s="119">
        <v>43190</v>
      </c>
      <c r="AH4" s="120" t="s">
        <v>64</v>
      </c>
    </row>
    <row r="5" spans="1:34">
      <c r="A5" s="95" t="s">
        <v>65</v>
      </c>
      <c r="B5" s="95"/>
      <c r="C5" s="119"/>
      <c r="D5" s="119"/>
      <c r="E5" s="119"/>
      <c r="F5" s="119"/>
      <c r="G5" s="119"/>
      <c r="H5" s="119"/>
      <c r="I5" s="119"/>
      <c r="J5" s="119"/>
      <c r="K5" s="119"/>
      <c r="L5" s="119"/>
      <c r="M5" s="119"/>
      <c r="N5" s="119"/>
      <c r="O5" s="119"/>
      <c r="P5" s="119"/>
      <c r="Q5" s="119"/>
      <c r="R5" s="119"/>
      <c r="S5" s="119"/>
      <c r="T5" s="119"/>
      <c r="U5" s="119"/>
      <c r="V5" s="119"/>
      <c r="W5" s="119"/>
      <c r="X5" s="119"/>
      <c r="Y5" s="119"/>
      <c r="Z5" s="119"/>
      <c r="AA5" s="119"/>
      <c r="AB5" s="119"/>
      <c r="AC5" s="119"/>
      <c r="AD5" s="119"/>
      <c r="AE5" s="119"/>
      <c r="AF5" s="119"/>
      <c r="AG5" s="119"/>
      <c r="AH5" s="120"/>
    </row>
    <row r="6" spans="1:34">
      <c r="A6" s="95"/>
      <c r="B6" s="95" t="s">
        <v>66</v>
      </c>
      <c r="C6" s="121">
        <v>199130</v>
      </c>
      <c r="D6" s="121">
        <v>194070</v>
      </c>
      <c r="E6" s="121">
        <v>119835</v>
      </c>
      <c r="F6" s="121">
        <v>93405</v>
      </c>
      <c r="G6" s="121">
        <v>201870</v>
      </c>
      <c r="H6" s="121">
        <v>200720</v>
      </c>
      <c r="I6" s="121">
        <v>199275</v>
      </c>
      <c r="J6" s="121">
        <v>192780</v>
      </c>
      <c r="K6" s="121">
        <v>178080</v>
      </c>
      <c r="L6" s="121">
        <v>111510</v>
      </c>
      <c r="M6" s="121">
        <v>72900</v>
      </c>
      <c r="N6" s="121">
        <v>189315</v>
      </c>
      <c r="O6" s="121">
        <v>190875</v>
      </c>
      <c r="P6" s="121">
        <v>207165</v>
      </c>
      <c r="Q6" s="121">
        <v>199965</v>
      </c>
      <c r="R6" s="121">
        <v>199590</v>
      </c>
      <c r="S6" s="121">
        <v>129360</v>
      </c>
      <c r="T6" s="121">
        <v>89640</v>
      </c>
      <c r="U6" s="121">
        <v>216225</v>
      </c>
      <c r="V6" s="121">
        <v>204735</v>
      </c>
      <c r="W6" s="121">
        <v>181020</v>
      </c>
      <c r="X6" s="121">
        <v>183585</v>
      </c>
      <c r="Y6" s="121">
        <v>170460</v>
      </c>
      <c r="Z6" s="121">
        <v>106560</v>
      </c>
      <c r="AA6" s="121">
        <v>76440</v>
      </c>
      <c r="AB6" s="121">
        <v>156780</v>
      </c>
      <c r="AC6" s="121">
        <v>140890</v>
      </c>
      <c r="AD6" s="121">
        <v>146670</v>
      </c>
      <c r="AE6" s="121">
        <v>94650</v>
      </c>
      <c r="AF6" s="121">
        <v>48270</v>
      </c>
      <c r="AG6" s="121">
        <v>55650</v>
      </c>
      <c r="AH6" s="122">
        <v>4751420</v>
      </c>
    </row>
    <row r="7" spans="1:34">
      <c r="A7" s="95"/>
      <c r="B7" s="95" t="s">
        <v>67</v>
      </c>
      <c r="C7" s="121">
        <v>62445</v>
      </c>
      <c r="D7" s="121">
        <v>51060</v>
      </c>
      <c r="E7" s="121">
        <v>23310</v>
      </c>
      <c r="F7" s="121">
        <v>17985</v>
      </c>
      <c r="G7" s="121">
        <v>62220</v>
      </c>
      <c r="H7" s="121">
        <v>62385</v>
      </c>
      <c r="I7" s="121">
        <v>66345</v>
      </c>
      <c r="J7" s="121">
        <v>53145</v>
      </c>
      <c r="K7" s="121">
        <v>53265</v>
      </c>
      <c r="L7" s="121">
        <v>27270</v>
      </c>
      <c r="M7" s="121">
        <v>19035</v>
      </c>
      <c r="N7" s="121">
        <v>56275</v>
      </c>
      <c r="O7" s="121">
        <v>57650</v>
      </c>
      <c r="P7" s="121">
        <v>57660</v>
      </c>
      <c r="Q7" s="121">
        <v>62610</v>
      </c>
      <c r="R7" s="121">
        <v>57900</v>
      </c>
      <c r="S7" s="121">
        <v>31440</v>
      </c>
      <c r="T7" s="121">
        <v>16350</v>
      </c>
      <c r="U7" s="121">
        <v>56790</v>
      </c>
      <c r="V7" s="121">
        <v>57120</v>
      </c>
      <c r="W7" s="121">
        <v>53370</v>
      </c>
      <c r="X7" s="121">
        <v>53885</v>
      </c>
      <c r="Y7" s="121">
        <v>53580</v>
      </c>
      <c r="Z7" s="121">
        <v>36795</v>
      </c>
      <c r="AA7" s="121">
        <v>19905</v>
      </c>
      <c r="AB7" s="121">
        <v>57195</v>
      </c>
      <c r="AC7" s="121">
        <v>48755</v>
      </c>
      <c r="AD7" s="121">
        <v>41055</v>
      </c>
      <c r="AE7" s="121">
        <v>28035</v>
      </c>
      <c r="AF7" s="121">
        <v>13470</v>
      </c>
      <c r="AG7" s="121">
        <v>10305</v>
      </c>
      <c r="AH7" s="122">
        <v>1368610</v>
      </c>
    </row>
    <row r="8" spans="1:34">
      <c r="A8" s="95"/>
      <c r="B8" s="95" t="s">
        <v>68</v>
      </c>
      <c r="C8" s="121">
        <v>46875</v>
      </c>
      <c r="D8" s="121">
        <v>54420</v>
      </c>
      <c r="E8" s="121">
        <v>38550</v>
      </c>
      <c r="F8" s="121">
        <v>13545</v>
      </c>
      <c r="G8" s="121">
        <v>56730</v>
      </c>
      <c r="H8" s="121">
        <v>46980</v>
      </c>
      <c r="I8" s="121">
        <v>33315</v>
      </c>
      <c r="J8" s="121">
        <v>47730</v>
      </c>
      <c r="K8" s="121">
        <v>48080</v>
      </c>
      <c r="L8" s="121">
        <v>39780</v>
      </c>
      <c r="M8" s="121">
        <v>18915</v>
      </c>
      <c r="N8" s="121">
        <v>56025</v>
      </c>
      <c r="O8" s="121">
        <v>59200</v>
      </c>
      <c r="P8" s="121">
        <v>51270</v>
      </c>
      <c r="Q8" s="121">
        <v>50790</v>
      </c>
      <c r="R8" s="121">
        <v>47880</v>
      </c>
      <c r="S8" s="121">
        <v>33720</v>
      </c>
      <c r="T8" s="121">
        <v>24360</v>
      </c>
      <c r="U8" s="121">
        <v>46740</v>
      </c>
      <c r="V8" s="121">
        <v>55060</v>
      </c>
      <c r="W8" s="121">
        <v>49185</v>
      </c>
      <c r="X8" s="121">
        <v>50415</v>
      </c>
      <c r="Y8" s="121">
        <v>47055</v>
      </c>
      <c r="Z8" s="121">
        <v>29310</v>
      </c>
      <c r="AA8" s="121">
        <v>16320</v>
      </c>
      <c r="AB8" s="121">
        <v>38160</v>
      </c>
      <c r="AC8" s="121">
        <v>39045</v>
      </c>
      <c r="AD8" s="121">
        <v>42090</v>
      </c>
      <c r="AE8" s="121">
        <v>26145</v>
      </c>
      <c r="AF8" s="121">
        <v>12360</v>
      </c>
      <c r="AG8" s="121">
        <v>12195</v>
      </c>
      <c r="AH8" s="122">
        <v>1232245</v>
      </c>
    </row>
    <row r="9" spans="1:34">
      <c r="A9" s="95"/>
      <c r="B9" s="95" t="s">
        <v>69</v>
      </c>
      <c r="C9" s="121">
        <v>144165</v>
      </c>
      <c r="D9" s="121">
        <v>145140</v>
      </c>
      <c r="E9" s="121">
        <v>91215</v>
      </c>
      <c r="F9" s="121">
        <v>46140</v>
      </c>
      <c r="G9" s="121">
        <v>151545</v>
      </c>
      <c r="H9" s="121">
        <v>140490</v>
      </c>
      <c r="I9" s="121">
        <v>146340</v>
      </c>
      <c r="J9" s="121">
        <v>140460</v>
      </c>
      <c r="K9" s="121">
        <v>139380</v>
      </c>
      <c r="L9" s="121">
        <v>88995</v>
      </c>
      <c r="M9" s="121">
        <v>40275</v>
      </c>
      <c r="N9" s="121">
        <v>151860</v>
      </c>
      <c r="O9" s="121">
        <v>144315</v>
      </c>
      <c r="P9" s="121">
        <v>148620</v>
      </c>
      <c r="Q9" s="121">
        <v>145305</v>
      </c>
      <c r="R9" s="121">
        <v>141495</v>
      </c>
      <c r="S9" s="121">
        <v>89175</v>
      </c>
      <c r="T9" s="121">
        <v>41190</v>
      </c>
      <c r="U9" s="121">
        <v>138825</v>
      </c>
      <c r="V9" s="121">
        <v>144720</v>
      </c>
      <c r="W9" s="121">
        <v>148035</v>
      </c>
      <c r="X9" s="121">
        <v>148410</v>
      </c>
      <c r="Y9" s="121">
        <v>145515</v>
      </c>
      <c r="Z9" s="121">
        <v>89025</v>
      </c>
      <c r="AA9" s="121">
        <v>39015</v>
      </c>
      <c r="AB9" s="121">
        <v>143235</v>
      </c>
      <c r="AC9" s="121">
        <v>130335</v>
      </c>
      <c r="AD9" s="121">
        <v>134595</v>
      </c>
      <c r="AE9" s="121">
        <v>78495</v>
      </c>
      <c r="AF9" s="121">
        <v>18225</v>
      </c>
      <c r="AG9" s="121">
        <v>25560</v>
      </c>
      <c r="AH9" s="122">
        <v>3520095</v>
      </c>
    </row>
    <row r="10" spans="1:34">
      <c r="A10" s="95"/>
      <c r="B10" s="95" t="s">
        <v>70</v>
      </c>
      <c r="C10" s="121">
        <v>9420</v>
      </c>
      <c r="D10" s="121">
        <v>9135</v>
      </c>
      <c r="E10" s="121">
        <v>6855</v>
      </c>
      <c r="F10" s="121">
        <v>3480</v>
      </c>
      <c r="G10" s="121">
        <v>12240</v>
      </c>
      <c r="H10" s="121">
        <v>11910</v>
      </c>
      <c r="I10" s="121">
        <v>12150</v>
      </c>
      <c r="J10" s="121">
        <v>10185</v>
      </c>
      <c r="K10" s="121">
        <v>10140</v>
      </c>
      <c r="L10" s="121">
        <v>6900</v>
      </c>
      <c r="M10" s="121">
        <v>3345</v>
      </c>
      <c r="N10" s="121">
        <v>11175</v>
      </c>
      <c r="O10" s="121">
        <v>11840</v>
      </c>
      <c r="P10" s="121">
        <v>11655</v>
      </c>
      <c r="Q10" s="121">
        <v>10095</v>
      </c>
      <c r="R10" s="121">
        <v>12120</v>
      </c>
      <c r="S10" s="121">
        <v>5595</v>
      </c>
      <c r="T10" s="121">
        <v>3810</v>
      </c>
      <c r="U10" s="121">
        <v>11115</v>
      </c>
      <c r="V10" s="121">
        <v>9135</v>
      </c>
      <c r="W10" s="121">
        <v>13710</v>
      </c>
      <c r="X10" s="121">
        <v>10725</v>
      </c>
      <c r="Y10" s="121">
        <v>10875</v>
      </c>
      <c r="Z10" s="121">
        <v>6735</v>
      </c>
      <c r="AA10" s="121">
        <v>3495</v>
      </c>
      <c r="AB10" s="121">
        <v>9495</v>
      </c>
      <c r="AC10" s="121">
        <v>9675</v>
      </c>
      <c r="AD10" s="121">
        <v>11265</v>
      </c>
      <c r="AE10" s="121">
        <v>7305</v>
      </c>
      <c r="AF10" s="121">
        <v>1860</v>
      </c>
      <c r="AG10" s="121">
        <v>3030</v>
      </c>
      <c r="AH10" s="122">
        <v>270470</v>
      </c>
    </row>
    <row r="11" spans="1:34">
      <c r="A11" s="95"/>
      <c r="B11" s="95" t="s">
        <v>71</v>
      </c>
      <c r="C11" s="121">
        <v>21915</v>
      </c>
      <c r="D11" s="121">
        <v>21645</v>
      </c>
      <c r="E11" s="121">
        <v>17115</v>
      </c>
      <c r="F11" s="121">
        <v>8205</v>
      </c>
      <c r="G11" s="121">
        <v>22770</v>
      </c>
      <c r="H11" s="121">
        <v>22620</v>
      </c>
      <c r="I11" s="121">
        <v>15390</v>
      </c>
      <c r="J11" s="121">
        <v>21795</v>
      </c>
      <c r="K11" s="121">
        <v>18465</v>
      </c>
      <c r="L11" s="121">
        <v>18165</v>
      </c>
      <c r="M11" s="121">
        <v>11685</v>
      </c>
      <c r="N11" s="121">
        <v>19890</v>
      </c>
      <c r="O11" s="121">
        <v>19080</v>
      </c>
      <c r="P11" s="121">
        <v>23115</v>
      </c>
      <c r="Q11" s="121">
        <v>22875</v>
      </c>
      <c r="R11" s="121">
        <v>22050</v>
      </c>
      <c r="S11" s="121">
        <v>17115</v>
      </c>
      <c r="T11" s="121">
        <v>11115</v>
      </c>
      <c r="U11" s="121">
        <v>23505</v>
      </c>
      <c r="V11" s="121">
        <v>18630</v>
      </c>
      <c r="W11" s="121">
        <v>20625</v>
      </c>
      <c r="X11" s="121">
        <v>20070</v>
      </c>
      <c r="Y11" s="121">
        <v>20025</v>
      </c>
      <c r="Z11" s="121">
        <v>18945</v>
      </c>
      <c r="AA11" s="121">
        <v>12045</v>
      </c>
      <c r="AB11" s="121">
        <v>16650</v>
      </c>
      <c r="AC11" s="121">
        <v>12975</v>
      </c>
      <c r="AD11" s="121">
        <v>14370</v>
      </c>
      <c r="AE11" s="121">
        <v>15390</v>
      </c>
      <c r="AF11" s="121">
        <v>7500</v>
      </c>
      <c r="AG11" s="121">
        <v>8255</v>
      </c>
      <c r="AH11" s="122">
        <v>543995</v>
      </c>
    </row>
    <row r="12" spans="1:34">
      <c r="A12" s="95"/>
      <c r="B12" s="95" t="s">
        <v>72</v>
      </c>
      <c r="C12" s="121">
        <v>24885</v>
      </c>
      <c r="D12" s="121">
        <v>26355</v>
      </c>
      <c r="E12" s="121">
        <v>19530</v>
      </c>
      <c r="F12" s="121">
        <v>15390</v>
      </c>
      <c r="G12" s="121">
        <v>26775</v>
      </c>
      <c r="H12" s="121">
        <v>27360</v>
      </c>
      <c r="I12" s="121">
        <v>34800</v>
      </c>
      <c r="J12" s="121">
        <v>26220</v>
      </c>
      <c r="K12" s="121">
        <v>31515</v>
      </c>
      <c r="L12" s="121">
        <v>20505</v>
      </c>
      <c r="M12" s="121">
        <v>14280</v>
      </c>
      <c r="N12" s="121">
        <v>25260</v>
      </c>
      <c r="O12" s="121">
        <v>28065</v>
      </c>
      <c r="P12" s="121">
        <v>25890</v>
      </c>
      <c r="Q12" s="121">
        <v>22980</v>
      </c>
      <c r="R12" s="121">
        <v>26955</v>
      </c>
      <c r="S12" s="121">
        <v>22005</v>
      </c>
      <c r="T12" s="121">
        <v>16650</v>
      </c>
      <c r="U12" s="121">
        <v>28290</v>
      </c>
      <c r="V12" s="121">
        <v>31155</v>
      </c>
      <c r="W12" s="121">
        <v>29085</v>
      </c>
      <c r="X12" s="121">
        <v>27555</v>
      </c>
      <c r="Y12" s="121">
        <v>28200</v>
      </c>
      <c r="Z12" s="121">
        <v>18105</v>
      </c>
      <c r="AA12" s="121">
        <v>11145</v>
      </c>
      <c r="AB12" s="121">
        <v>24675</v>
      </c>
      <c r="AC12" s="121">
        <v>26310</v>
      </c>
      <c r="AD12" s="121">
        <v>32475</v>
      </c>
      <c r="AE12" s="121">
        <v>22275</v>
      </c>
      <c r="AF12" s="121">
        <v>7920</v>
      </c>
      <c r="AG12" s="121">
        <v>8715</v>
      </c>
      <c r="AH12" s="122">
        <v>731325</v>
      </c>
    </row>
    <row r="13" spans="1:34">
      <c r="A13" s="95"/>
      <c r="B13" s="95" t="s">
        <v>73</v>
      </c>
      <c r="C13" s="121">
        <v>20400</v>
      </c>
      <c r="D13" s="121">
        <v>21540</v>
      </c>
      <c r="E13" s="121">
        <v>12540</v>
      </c>
      <c r="F13" s="121">
        <v>10815</v>
      </c>
      <c r="G13" s="121">
        <v>20280</v>
      </c>
      <c r="H13" s="121">
        <v>19485</v>
      </c>
      <c r="I13" s="121">
        <v>19215</v>
      </c>
      <c r="J13" s="121">
        <v>17940</v>
      </c>
      <c r="K13" s="121">
        <v>18195</v>
      </c>
      <c r="L13" s="121">
        <v>13620</v>
      </c>
      <c r="M13" s="121">
        <v>9765</v>
      </c>
      <c r="N13" s="121">
        <v>19950</v>
      </c>
      <c r="O13" s="121">
        <v>17595</v>
      </c>
      <c r="P13" s="121">
        <v>17040</v>
      </c>
      <c r="Q13" s="121">
        <v>17325</v>
      </c>
      <c r="R13" s="121">
        <v>18495</v>
      </c>
      <c r="S13" s="121">
        <v>13125</v>
      </c>
      <c r="T13" s="121">
        <v>10020</v>
      </c>
      <c r="U13" s="121">
        <v>20040</v>
      </c>
      <c r="V13" s="121">
        <v>19320</v>
      </c>
      <c r="W13" s="121">
        <v>19440</v>
      </c>
      <c r="X13" s="121">
        <v>18975</v>
      </c>
      <c r="Y13" s="121">
        <v>19140</v>
      </c>
      <c r="Z13" s="121">
        <v>12795</v>
      </c>
      <c r="AA13" s="121">
        <v>8640</v>
      </c>
      <c r="AB13" s="121">
        <v>16095</v>
      </c>
      <c r="AC13" s="121">
        <v>16335</v>
      </c>
      <c r="AD13" s="121">
        <v>18780</v>
      </c>
      <c r="AE13" s="121">
        <v>15420</v>
      </c>
      <c r="AF13" s="121">
        <v>5715</v>
      </c>
      <c r="AG13" s="121">
        <v>7035</v>
      </c>
      <c r="AH13" s="122">
        <v>495075</v>
      </c>
    </row>
    <row r="14" spans="1:34">
      <c r="A14" s="95"/>
      <c r="B14" s="95" t="s">
        <v>74</v>
      </c>
      <c r="C14" s="121">
        <v>85065</v>
      </c>
      <c r="D14" s="121">
        <v>85440</v>
      </c>
      <c r="E14" s="121">
        <v>70405</v>
      </c>
      <c r="F14" s="121">
        <v>35535</v>
      </c>
      <c r="G14" s="121">
        <v>86445</v>
      </c>
      <c r="H14" s="121">
        <v>84615</v>
      </c>
      <c r="I14" s="121">
        <v>81915</v>
      </c>
      <c r="J14" s="121">
        <v>80495</v>
      </c>
      <c r="K14" s="121">
        <v>83250</v>
      </c>
      <c r="L14" s="121">
        <v>69225</v>
      </c>
      <c r="M14" s="121">
        <v>40935</v>
      </c>
      <c r="N14" s="121">
        <v>86805</v>
      </c>
      <c r="O14" s="121">
        <v>85110</v>
      </c>
      <c r="P14" s="121">
        <v>83485</v>
      </c>
      <c r="Q14" s="121">
        <v>82800</v>
      </c>
      <c r="R14" s="121">
        <v>85575</v>
      </c>
      <c r="S14" s="121">
        <v>70680</v>
      </c>
      <c r="T14" s="121">
        <v>41380</v>
      </c>
      <c r="U14" s="121">
        <v>89520</v>
      </c>
      <c r="V14" s="121">
        <v>84105</v>
      </c>
      <c r="W14" s="121">
        <v>85935</v>
      </c>
      <c r="X14" s="121">
        <v>83325</v>
      </c>
      <c r="Y14" s="121">
        <v>80715</v>
      </c>
      <c r="Z14" s="121">
        <v>71280</v>
      </c>
      <c r="AA14" s="121">
        <v>38655</v>
      </c>
      <c r="AB14" s="121">
        <v>85575</v>
      </c>
      <c r="AC14" s="121">
        <v>77595</v>
      </c>
      <c r="AD14" s="121">
        <v>82770</v>
      </c>
      <c r="AE14" s="121">
        <v>61665</v>
      </c>
      <c r="AF14" s="121">
        <v>18825</v>
      </c>
      <c r="AG14" s="121">
        <v>27825</v>
      </c>
      <c r="AH14" s="122">
        <v>2226950</v>
      </c>
    </row>
    <row r="15" spans="1:34">
      <c r="A15" s="95"/>
      <c r="B15" s="95" t="s">
        <v>75</v>
      </c>
      <c r="C15" s="121">
        <v>142135</v>
      </c>
      <c r="D15" s="121">
        <v>133935</v>
      </c>
      <c r="E15" s="121">
        <v>102025</v>
      </c>
      <c r="F15" s="121">
        <v>46830</v>
      </c>
      <c r="G15" s="121">
        <v>142675</v>
      </c>
      <c r="H15" s="121">
        <v>139705</v>
      </c>
      <c r="I15" s="121">
        <v>150980</v>
      </c>
      <c r="J15" s="121">
        <v>143380</v>
      </c>
      <c r="K15" s="121">
        <v>154925</v>
      </c>
      <c r="L15" s="121">
        <v>102465</v>
      </c>
      <c r="M15" s="121">
        <v>59625</v>
      </c>
      <c r="N15" s="121">
        <v>148170</v>
      </c>
      <c r="O15" s="121">
        <v>152800</v>
      </c>
      <c r="P15" s="121">
        <v>143045</v>
      </c>
      <c r="Q15" s="121">
        <v>155725</v>
      </c>
      <c r="R15" s="121">
        <v>141625</v>
      </c>
      <c r="S15" s="121">
        <v>101325</v>
      </c>
      <c r="T15" s="121">
        <v>71970</v>
      </c>
      <c r="U15" s="121">
        <v>116470</v>
      </c>
      <c r="V15" s="121">
        <v>153380</v>
      </c>
      <c r="W15" s="121">
        <v>142175</v>
      </c>
      <c r="X15" s="121">
        <v>151030</v>
      </c>
      <c r="Y15" s="121">
        <v>136945</v>
      </c>
      <c r="Z15" s="121">
        <v>84615</v>
      </c>
      <c r="AA15" s="121">
        <v>59325</v>
      </c>
      <c r="AB15" s="121">
        <v>153275</v>
      </c>
      <c r="AC15" s="121">
        <v>141915</v>
      </c>
      <c r="AD15" s="121">
        <v>135705</v>
      </c>
      <c r="AE15" s="121">
        <v>99615</v>
      </c>
      <c r="AF15" s="121">
        <v>47160</v>
      </c>
      <c r="AG15" s="121">
        <v>49140</v>
      </c>
      <c r="AH15" s="122">
        <v>3704090</v>
      </c>
    </row>
    <row r="16" spans="1:34">
      <c r="A16" s="95"/>
      <c r="B16" s="95" t="s">
        <v>76</v>
      </c>
      <c r="C16" s="121">
        <v>1380</v>
      </c>
      <c r="D16" s="121">
        <v>1515</v>
      </c>
      <c r="E16" s="121"/>
      <c r="F16" s="121"/>
      <c r="G16" s="121">
        <v>2235</v>
      </c>
      <c r="H16" s="121">
        <v>1665</v>
      </c>
      <c r="I16" s="121">
        <v>1410</v>
      </c>
      <c r="J16" s="121">
        <v>1755</v>
      </c>
      <c r="K16" s="121">
        <v>1710</v>
      </c>
      <c r="L16" s="121"/>
      <c r="M16" s="121"/>
      <c r="N16" s="121"/>
      <c r="O16" s="121">
        <v>2295</v>
      </c>
      <c r="P16" s="121"/>
      <c r="Q16" s="121"/>
      <c r="R16" s="121">
        <v>2445</v>
      </c>
      <c r="S16" s="121"/>
      <c r="T16" s="121"/>
      <c r="U16" s="121"/>
      <c r="V16" s="121">
        <v>1425</v>
      </c>
      <c r="W16" s="121">
        <v>2700</v>
      </c>
      <c r="X16" s="121">
        <v>2340</v>
      </c>
      <c r="Y16" s="121">
        <v>2805</v>
      </c>
      <c r="Z16" s="121"/>
      <c r="AA16" s="121"/>
      <c r="AB16" s="121"/>
      <c r="AC16" s="121">
        <v>2415</v>
      </c>
      <c r="AD16" s="121">
        <v>1875</v>
      </c>
      <c r="AE16" s="121"/>
      <c r="AF16" s="121"/>
      <c r="AG16" s="121"/>
      <c r="AH16" s="122">
        <v>29970</v>
      </c>
    </row>
    <row r="17" spans="1:34">
      <c r="A17" s="95"/>
      <c r="B17" s="95" t="s">
        <v>77</v>
      </c>
      <c r="C17" s="121">
        <v>5055</v>
      </c>
      <c r="D17" s="121">
        <v>3495</v>
      </c>
      <c r="E17" s="121"/>
      <c r="F17" s="121"/>
      <c r="G17" s="121">
        <v>4365</v>
      </c>
      <c r="H17" s="121">
        <v>4125</v>
      </c>
      <c r="I17" s="121">
        <v>4275</v>
      </c>
      <c r="J17" s="121">
        <v>2985</v>
      </c>
      <c r="K17" s="121">
        <v>4230</v>
      </c>
      <c r="L17" s="121"/>
      <c r="M17" s="121"/>
      <c r="N17" s="121">
        <v>4620</v>
      </c>
      <c r="O17" s="121">
        <v>5445</v>
      </c>
      <c r="P17" s="121">
        <v>3525</v>
      </c>
      <c r="Q17" s="121">
        <v>3345</v>
      </c>
      <c r="R17" s="121">
        <v>7035</v>
      </c>
      <c r="S17" s="121"/>
      <c r="T17" s="121"/>
      <c r="U17" s="121">
        <v>3900</v>
      </c>
      <c r="V17" s="121">
        <v>5595</v>
      </c>
      <c r="W17" s="121">
        <v>3750</v>
      </c>
      <c r="X17" s="121">
        <v>4665</v>
      </c>
      <c r="Y17" s="121">
        <v>5265</v>
      </c>
      <c r="Z17" s="121"/>
      <c r="AA17" s="121"/>
      <c r="AB17" s="121">
        <v>5085</v>
      </c>
      <c r="AC17" s="121">
        <v>3435</v>
      </c>
      <c r="AD17" s="121">
        <v>6330</v>
      </c>
      <c r="AE17" s="121">
        <v>2670</v>
      </c>
      <c r="AF17" s="121"/>
      <c r="AG17" s="121"/>
      <c r="AH17" s="122">
        <v>93195</v>
      </c>
    </row>
    <row r="18" spans="1:34">
      <c r="A18" s="95"/>
      <c r="B18" s="95" t="s">
        <v>78</v>
      </c>
      <c r="C18" s="121">
        <v>117210</v>
      </c>
      <c r="D18" s="121">
        <v>107040</v>
      </c>
      <c r="E18" s="121">
        <v>70500</v>
      </c>
      <c r="F18" s="121">
        <v>51975</v>
      </c>
      <c r="G18" s="121">
        <v>111150</v>
      </c>
      <c r="H18" s="121">
        <v>110490</v>
      </c>
      <c r="I18" s="121">
        <v>101535</v>
      </c>
      <c r="J18" s="121">
        <v>99540</v>
      </c>
      <c r="K18" s="121">
        <v>105570</v>
      </c>
      <c r="L18" s="121">
        <v>83280</v>
      </c>
      <c r="M18" s="121">
        <v>46800</v>
      </c>
      <c r="N18" s="121">
        <v>114450</v>
      </c>
      <c r="O18" s="121">
        <v>111735</v>
      </c>
      <c r="P18" s="121">
        <v>108255</v>
      </c>
      <c r="Q18" s="121">
        <v>109425</v>
      </c>
      <c r="R18" s="121">
        <v>100935</v>
      </c>
      <c r="S18" s="121">
        <v>70935</v>
      </c>
      <c r="T18" s="121">
        <v>50970</v>
      </c>
      <c r="U18" s="121">
        <v>105615</v>
      </c>
      <c r="V18" s="121">
        <v>107115</v>
      </c>
      <c r="W18" s="121">
        <v>108735</v>
      </c>
      <c r="X18" s="121">
        <v>106650</v>
      </c>
      <c r="Y18" s="121">
        <v>96045</v>
      </c>
      <c r="Z18" s="121">
        <v>56880</v>
      </c>
      <c r="AA18" s="121">
        <v>38025</v>
      </c>
      <c r="AB18" s="121">
        <v>99885</v>
      </c>
      <c r="AC18" s="121">
        <v>97155</v>
      </c>
      <c r="AD18" s="121">
        <v>97595</v>
      </c>
      <c r="AE18" s="121">
        <v>60015</v>
      </c>
      <c r="AF18" s="121">
        <v>32745</v>
      </c>
      <c r="AG18" s="121">
        <v>39930</v>
      </c>
      <c r="AH18" s="122">
        <v>2718185</v>
      </c>
    </row>
    <row r="19" spans="1:34">
      <c r="A19" s="95"/>
      <c r="B19" s="95" t="s">
        <v>79</v>
      </c>
      <c r="C19" s="121">
        <v>615</v>
      </c>
      <c r="D19" s="121"/>
      <c r="E19" s="121"/>
      <c r="F19" s="121"/>
      <c r="G19" s="121">
        <v>375</v>
      </c>
      <c r="H19" s="121">
        <v>450</v>
      </c>
      <c r="I19" s="121">
        <v>405</v>
      </c>
      <c r="J19" s="121">
        <v>330</v>
      </c>
      <c r="K19" s="121">
        <v>345</v>
      </c>
      <c r="L19" s="121"/>
      <c r="M19" s="121"/>
      <c r="N19" s="121">
        <v>480</v>
      </c>
      <c r="O19" s="121">
        <v>375</v>
      </c>
      <c r="P19" s="121">
        <v>300</v>
      </c>
      <c r="Q19" s="121"/>
      <c r="R19" s="121">
        <v>525</v>
      </c>
      <c r="S19" s="121"/>
      <c r="T19" s="121"/>
      <c r="U19" s="121">
        <v>405</v>
      </c>
      <c r="V19" s="121">
        <v>465</v>
      </c>
      <c r="W19" s="121">
        <v>420</v>
      </c>
      <c r="X19" s="121">
        <v>435</v>
      </c>
      <c r="Y19" s="121">
        <v>585</v>
      </c>
      <c r="Z19" s="121"/>
      <c r="AA19" s="121"/>
      <c r="AB19" s="121">
        <v>225</v>
      </c>
      <c r="AC19" s="121">
        <v>330</v>
      </c>
      <c r="AD19" s="121">
        <v>180</v>
      </c>
      <c r="AE19" s="121"/>
      <c r="AF19" s="121"/>
      <c r="AG19" s="121"/>
      <c r="AH19" s="122">
        <v>7245</v>
      </c>
    </row>
    <row r="20" spans="1:34">
      <c r="A20" s="95"/>
      <c r="B20" s="95" t="s">
        <v>80</v>
      </c>
      <c r="C20" s="121">
        <v>300</v>
      </c>
      <c r="D20" s="121"/>
      <c r="E20" s="121"/>
      <c r="F20" s="121"/>
      <c r="G20" s="121">
        <v>315</v>
      </c>
      <c r="H20" s="121">
        <v>435</v>
      </c>
      <c r="I20" s="121">
        <v>435</v>
      </c>
      <c r="J20" s="121">
        <v>345</v>
      </c>
      <c r="K20" s="121">
        <v>285</v>
      </c>
      <c r="L20" s="121"/>
      <c r="M20" s="121"/>
      <c r="N20" s="121">
        <v>360</v>
      </c>
      <c r="O20" s="121">
        <v>420</v>
      </c>
      <c r="P20" s="121">
        <v>405</v>
      </c>
      <c r="Q20" s="121">
        <v>360</v>
      </c>
      <c r="R20" s="121">
        <v>375</v>
      </c>
      <c r="S20" s="121"/>
      <c r="T20" s="121"/>
      <c r="U20" s="121">
        <v>375</v>
      </c>
      <c r="V20" s="121">
        <v>465</v>
      </c>
      <c r="W20" s="121">
        <v>315</v>
      </c>
      <c r="X20" s="121">
        <v>270</v>
      </c>
      <c r="Y20" s="121"/>
      <c r="Z20" s="121"/>
      <c r="AA20" s="121"/>
      <c r="AB20" s="121">
        <v>240</v>
      </c>
      <c r="AC20" s="121">
        <v>450</v>
      </c>
      <c r="AD20" s="121"/>
      <c r="AE20" s="121"/>
      <c r="AF20" s="121"/>
      <c r="AG20" s="121"/>
      <c r="AH20" s="122">
        <v>6150</v>
      </c>
    </row>
    <row r="21" spans="1:34">
      <c r="A21" s="95"/>
      <c r="B21" s="95" t="s">
        <v>81</v>
      </c>
      <c r="C21" s="121">
        <v>1365</v>
      </c>
      <c r="D21" s="121">
        <v>1350</v>
      </c>
      <c r="E21" s="121"/>
      <c r="F21" s="121"/>
      <c r="G21" s="121">
        <v>1530</v>
      </c>
      <c r="H21" s="121">
        <v>1605</v>
      </c>
      <c r="I21" s="121">
        <v>1590</v>
      </c>
      <c r="J21" s="121">
        <v>1155</v>
      </c>
      <c r="K21" s="121">
        <v>1140</v>
      </c>
      <c r="L21" s="121"/>
      <c r="M21" s="121"/>
      <c r="N21" s="121">
        <v>1350</v>
      </c>
      <c r="O21" s="121">
        <v>1605</v>
      </c>
      <c r="P21" s="121">
        <v>1305</v>
      </c>
      <c r="Q21" s="121">
        <v>1170</v>
      </c>
      <c r="R21" s="121">
        <v>1215</v>
      </c>
      <c r="S21" s="121"/>
      <c r="T21" s="121"/>
      <c r="U21" s="121"/>
      <c r="V21" s="121">
        <v>1500</v>
      </c>
      <c r="W21" s="121">
        <v>1620</v>
      </c>
      <c r="X21" s="121">
        <v>1335</v>
      </c>
      <c r="Y21" s="121"/>
      <c r="Z21" s="121"/>
      <c r="AA21" s="121"/>
      <c r="AB21" s="121">
        <v>1065</v>
      </c>
      <c r="AC21" s="121">
        <v>465</v>
      </c>
      <c r="AD21" s="121"/>
      <c r="AE21" s="121"/>
      <c r="AF21" s="121"/>
      <c r="AG21" s="121"/>
      <c r="AH21" s="122">
        <v>22365</v>
      </c>
    </row>
    <row r="22" spans="1:34">
      <c r="A22" s="95"/>
      <c r="B22" s="95" t="s">
        <v>82</v>
      </c>
      <c r="C22" s="121">
        <v>1140</v>
      </c>
      <c r="D22" s="121">
        <v>645</v>
      </c>
      <c r="E22" s="121"/>
      <c r="F22" s="121"/>
      <c r="G22" s="121">
        <v>1140</v>
      </c>
      <c r="H22" s="121">
        <v>1295</v>
      </c>
      <c r="I22" s="121">
        <v>1140</v>
      </c>
      <c r="J22" s="121">
        <v>1155</v>
      </c>
      <c r="K22" s="121">
        <v>780</v>
      </c>
      <c r="L22" s="121"/>
      <c r="M22" s="121"/>
      <c r="N22" s="121">
        <v>1215</v>
      </c>
      <c r="O22" s="121">
        <v>945</v>
      </c>
      <c r="P22" s="121">
        <v>1195</v>
      </c>
      <c r="Q22" s="121">
        <v>1245</v>
      </c>
      <c r="R22" s="121">
        <v>855</v>
      </c>
      <c r="S22" s="121"/>
      <c r="T22" s="121"/>
      <c r="U22" s="121">
        <v>1245</v>
      </c>
      <c r="V22" s="121">
        <v>1005</v>
      </c>
      <c r="W22" s="121">
        <v>1410</v>
      </c>
      <c r="X22" s="121">
        <v>1290</v>
      </c>
      <c r="Y22" s="121"/>
      <c r="Z22" s="121"/>
      <c r="AA22" s="121"/>
      <c r="AB22" s="121">
        <v>1005</v>
      </c>
      <c r="AC22" s="121">
        <v>210</v>
      </c>
      <c r="AD22" s="121"/>
      <c r="AE22" s="121">
        <v>0</v>
      </c>
      <c r="AF22" s="121"/>
      <c r="AG22" s="121"/>
      <c r="AH22" s="122">
        <v>18915</v>
      </c>
    </row>
    <row r="23" spans="1:34">
      <c r="A23" s="95"/>
      <c r="B23" s="95" t="s">
        <v>83</v>
      </c>
      <c r="C23" s="121">
        <v>375</v>
      </c>
      <c r="D23" s="121">
        <v>555</v>
      </c>
      <c r="E23" s="121"/>
      <c r="F23" s="121"/>
      <c r="G23" s="121">
        <v>390</v>
      </c>
      <c r="H23" s="121">
        <v>750</v>
      </c>
      <c r="I23" s="121">
        <v>285</v>
      </c>
      <c r="J23" s="121">
        <v>510</v>
      </c>
      <c r="K23" s="121">
        <v>375</v>
      </c>
      <c r="L23" s="121"/>
      <c r="M23" s="121"/>
      <c r="N23" s="121">
        <v>615</v>
      </c>
      <c r="O23" s="121">
        <v>390</v>
      </c>
      <c r="P23" s="121">
        <v>300</v>
      </c>
      <c r="Q23" s="121">
        <v>540</v>
      </c>
      <c r="R23" s="121">
        <v>405</v>
      </c>
      <c r="S23" s="121"/>
      <c r="T23" s="121"/>
      <c r="U23" s="121">
        <v>450</v>
      </c>
      <c r="V23" s="121">
        <v>570</v>
      </c>
      <c r="W23" s="121">
        <v>375</v>
      </c>
      <c r="X23" s="121">
        <v>600</v>
      </c>
      <c r="Y23" s="121"/>
      <c r="Z23" s="121"/>
      <c r="AA23" s="121"/>
      <c r="AB23" s="121">
        <v>360</v>
      </c>
      <c r="AC23" s="121"/>
      <c r="AD23" s="121"/>
      <c r="AE23" s="121"/>
      <c r="AF23" s="121"/>
      <c r="AG23" s="121"/>
      <c r="AH23" s="122">
        <v>7845</v>
      </c>
    </row>
    <row r="24" spans="1:34">
      <c r="A24" s="95"/>
      <c r="B24" s="95" t="s">
        <v>84</v>
      </c>
      <c r="C24" s="121">
        <v>94890</v>
      </c>
      <c r="D24" s="121">
        <v>106905</v>
      </c>
      <c r="E24" s="121">
        <v>80745</v>
      </c>
      <c r="F24" s="121">
        <v>57105</v>
      </c>
      <c r="G24" s="121">
        <v>113175</v>
      </c>
      <c r="H24" s="121">
        <v>110145</v>
      </c>
      <c r="I24" s="121">
        <v>111300</v>
      </c>
      <c r="J24" s="121">
        <v>108525</v>
      </c>
      <c r="K24" s="121">
        <v>101100</v>
      </c>
      <c r="L24" s="121">
        <v>71685</v>
      </c>
      <c r="M24" s="121">
        <v>53025</v>
      </c>
      <c r="N24" s="121">
        <v>95580</v>
      </c>
      <c r="O24" s="121">
        <v>85140</v>
      </c>
      <c r="P24" s="121">
        <v>82905</v>
      </c>
      <c r="Q24" s="121">
        <v>92220</v>
      </c>
      <c r="R24" s="121">
        <v>99495</v>
      </c>
      <c r="S24" s="121">
        <v>78555</v>
      </c>
      <c r="T24" s="121">
        <v>51570</v>
      </c>
      <c r="U24" s="121">
        <v>88695</v>
      </c>
      <c r="V24" s="121">
        <v>93675</v>
      </c>
      <c r="W24" s="121">
        <v>93690</v>
      </c>
      <c r="X24" s="121">
        <v>88905</v>
      </c>
      <c r="Y24" s="121">
        <v>80790</v>
      </c>
      <c r="Z24" s="121">
        <v>82500</v>
      </c>
      <c r="AA24" s="121">
        <v>54270</v>
      </c>
      <c r="AB24" s="121">
        <v>96360</v>
      </c>
      <c r="AC24" s="121">
        <v>74445</v>
      </c>
      <c r="AD24" s="121">
        <v>82620</v>
      </c>
      <c r="AE24" s="121">
        <v>77775</v>
      </c>
      <c r="AF24" s="121">
        <v>35235</v>
      </c>
      <c r="AG24" s="121">
        <v>44025</v>
      </c>
      <c r="AH24" s="122">
        <v>2587050</v>
      </c>
    </row>
    <row r="25" spans="1:34">
      <c r="A25" s="95"/>
      <c r="B25" s="95" t="s">
        <v>85</v>
      </c>
      <c r="C25" s="121">
        <v>37320</v>
      </c>
      <c r="D25" s="121">
        <v>46200</v>
      </c>
      <c r="E25" s="121">
        <v>20925</v>
      </c>
      <c r="F25" s="121">
        <v>21255</v>
      </c>
      <c r="G25" s="121">
        <v>34590</v>
      </c>
      <c r="H25" s="121">
        <v>39390</v>
      </c>
      <c r="I25" s="121">
        <v>39780</v>
      </c>
      <c r="J25" s="121">
        <v>35505</v>
      </c>
      <c r="K25" s="121">
        <v>35925</v>
      </c>
      <c r="L25" s="121">
        <v>26625</v>
      </c>
      <c r="M25" s="121">
        <v>19485</v>
      </c>
      <c r="N25" s="121">
        <v>42870</v>
      </c>
      <c r="O25" s="121">
        <v>43590</v>
      </c>
      <c r="P25" s="121">
        <v>44010</v>
      </c>
      <c r="Q25" s="121">
        <v>32865</v>
      </c>
      <c r="R25" s="121">
        <v>37095</v>
      </c>
      <c r="S25" s="121">
        <v>24150</v>
      </c>
      <c r="T25" s="121">
        <v>19710</v>
      </c>
      <c r="U25" s="121">
        <v>37410</v>
      </c>
      <c r="V25" s="121">
        <v>36210</v>
      </c>
      <c r="W25" s="121">
        <v>37200</v>
      </c>
      <c r="X25" s="121">
        <v>34695</v>
      </c>
      <c r="Y25" s="121">
        <v>31425</v>
      </c>
      <c r="Z25" s="121">
        <v>19980</v>
      </c>
      <c r="AA25" s="121">
        <v>20265</v>
      </c>
      <c r="AB25" s="121">
        <v>45360</v>
      </c>
      <c r="AC25" s="121">
        <v>40350</v>
      </c>
      <c r="AD25" s="121">
        <v>40770</v>
      </c>
      <c r="AE25" s="121">
        <v>26175</v>
      </c>
      <c r="AF25" s="121">
        <v>10770</v>
      </c>
      <c r="AG25" s="121">
        <v>15585</v>
      </c>
      <c r="AH25" s="122">
        <v>997485</v>
      </c>
    </row>
    <row r="26" spans="1:34">
      <c r="A26" s="95"/>
      <c r="B26" s="95" t="s">
        <v>86</v>
      </c>
      <c r="C26" s="121">
        <v>24975</v>
      </c>
      <c r="D26" s="121">
        <v>18190</v>
      </c>
      <c r="E26" s="121">
        <v>16935</v>
      </c>
      <c r="F26" s="121">
        <v>9225</v>
      </c>
      <c r="G26" s="121">
        <v>23235</v>
      </c>
      <c r="H26" s="121">
        <v>17910</v>
      </c>
      <c r="I26" s="121">
        <v>22275</v>
      </c>
      <c r="J26" s="121">
        <v>24295</v>
      </c>
      <c r="K26" s="121">
        <v>23340</v>
      </c>
      <c r="L26" s="121">
        <v>14055</v>
      </c>
      <c r="M26" s="121">
        <v>9510</v>
      </c>
      <c r="N26" s="121">
        <v>20005</v>
      </c>
      <c r="O26" s="121">
        <v>18465</v>
      </c>
      <c r="P26" s="121">
        <v>19980</v>
      </c>
      <c r="Q26" s="121">
        <v>19200</v>
      </c>
      <c r="R26" s="121">
        <v>23480</v>
      </c>
      <c r="S26" s="121">
        <v>14400</v>
      </c>
      <c r="T26" s="121">
        <v>9735</v>
      </c>
      <c r="U26" s="121">
        <v>21495</v>
      </c>
      <c r="V26" s="121">
        <v>20655</v>
      </c>
      <c r="W26" s="121">
        <v>22995</v>
      </c>
      <c r="X26" s="121">
        <v>20750</v>
      </c>
      <c r="Y26" s="121">
        <v>22020</v>
      </c>
      <c r="Z26" s="121">
        <v>14970</v>
      </c>
      <c r="AA26" s="121">
        <v>6855</v>
      </c>
      <c r="AB26" s="121">
        <v>17280</v>
      </c>
      <c r="AC26" s="121">
        <v>16485</v>
      </c>
      <c r="AD26" s="121">
        <v>21750</v>
      </c>
      <c r="AE26" s="121">
        <v>12000</v>
      </c>
      <c r="AF26" s="121">
        <v>8670</v>
      </c>
      <c r="AG26" s="121">
        <v>6060</v>
      </c>
      <c r="AH26" s="122">
        <v>541195</v>
      </c>
    </row>
    <row r="27" spans="1:34">
      <c r="A27" s="95" t="s">
        <v>87</v>
      </c>
      <c r="B27" s="95"/>
      <c r="C27" s="121">
        <v>1041060</v>
      </c>
      <c r="D27" s="121">
        <v>1028635</v>
      </c>
      <c r="E27" s="121">
        <v>690485</v>
      </c>
      <c r="F27" s="121">
        <v>430890</v>
      </c>
      <c r="G27" s="121">
        <v>1076050</v>
      </c>
      <c r="H27" s="121">
        <v>1044530</v>
      </c>
      <c r="I27" s="121">
        <v>1044155</v>
      </c>
      <c r="J27" s="121">
        <v>1010230</v>
      </c>
      <c r="K27" s="121">
        <v>1010095</v>
      </c>
      <c r="L27" s="121">
        <v>694080</v>
      </c>
      <c r="M27" s="121">
        <v>419580</v>
      </c>
      <c r="N27" s="121">
        <v>1046270</v>
      </c>
      <c r="O27" s="121">
        <v>1036935</v>
      </c>
      <c r="P27" s="121">
        <v>1031125</v>
      </c>
      <c r="Q27" s="121">
        <v>1030840</v>
      </c>
      <c r="R27" s="121">
        <v>1027545</v>
      </c>
      <c r="S27" s="121">
        <v>701580</v>
      </c>
      <c r="T27" s="121">
        <v>458470</v>
      </c>
      <c r="U27" s="121">
        <v>1007110</v>
      </c>
      <c r="V27" s="121">
        <v>1046040</v>
      </c>
      <c r="W27" s="121">
        <v>1015790</v>
      </c>
      <c r="X27" s="121">
        <v>1009910</v>
      </c>
      <c r="Y27" s="121">
        <v>951445</v>
      </c>
      <c r="Z27" s="121">
        <v>648495</v>
      </c>
      <c r="AA27" s="121">
        <v>404400</v>
      </c>
      <c r="AB27" s="121">
        <v>968000</v>
      </c>
      <c r="AC27" s="121">
        <v>879570</v>
      </c>
      <c r="AD27" s="121">
        <v>910895</v>
      </c>
      <c r="AE27" s="121">
        <v>627630</v>
      </c>
      <c r="AF27" s="121">
        <v>268725</v>
      </c>
      <c r="AG27" s="121">
        <v>313310</v>
      </c>
      <c r="AH27" s="122">
        <v>25873875</v>
      </c>
    </row>
    <row r="28" spans="1:34">
      <c r="A28" s="95" t="s">
        <v>88</v>
      </c>
      <c r="B28" s="95" t="s">
        <v>89</v>
      </c>
      <c r="C28" s="121">
        <v>37415</v>
      </c>
      <c r="D28" s="121">
        <v>34185</v>
      </c>
      <c r="E28" s="121">
        <v>22965</v>
      </c>
      <c r="F28" s="121">
        <v>10965</v>
      </c>
      <c r="G28" s="121">
        <v>36960</v>
      </c>
      <c r="H28" s="121">
        <v>37890</v>
      </c>
      <c r="I28" s="121">
        <v>34995</v>
      </c>
      <c r="J28" s="121">
        <v>36140</v>
      </c>
      <c r="K28" s="121">
        <v>32250</v>
      </c>
      <c r="L28" s="121">
        <v>22650</v>
      </c>
      <c r="M28" s="121">
        <v>10935</v>
      </c>
      <c r="N28" s="121">
        <v>35400</v>
      </c>
      <c r="O28" s="121">
        <v>33775</v>
      </c>
      <c r="P28" s="121">
        <v>34520</v>
      </c>
      <c r="Q28" s="121">
        <v>37925</v>
      </c>
      <c r="R28" s="121">
        <v>34635</v>
      </c>
      <c r="S28" s="121">
        <v>22755</v>
      </c>
      <c r="T28" s="121">
        <v>10380</v>
      </c>
      <c r="U28" s="121">
        <v>34755</v>
      </c>
      <c r="V28" s="121">
        <v>33475</v>
      </c>
      <c r="W28" s="121">
        <v>34460</v>
      </c>
      <c r="X28" s="121">
        <v>36075</v>
      </c>
      <c r="Y28" s="121">
        <v>33935</v>
      </c>
      <c r="Z28" s="121">
        <v>21555</v>
      </c>
      <c r="AA28" s="121">
        <v>10545</v>
      </c>
      <c r="AB28" s="121">
        <v>34915</v>
      </c>
      <c r="AC28" s="121">
        <v>33540</v>
      </c>
      <c r="AD28" s="121">
        <v>28675</v>
      </c>
      <c r="AE28" s="121">
        <v>17650</v>
      </c>
      <c r="AF28" s="121">
        <v>6435</v>
      </c>
      <c r="AG28" s="121">
        <v>11295</v>
      </c>
      <c r="AH28" s="122">
        <v>864050</v>
      </c>
    </row>
    <row r="29" spans="1:34">
      <c r="A29" s="95"/>
      <c r="B29" s="95" t="s">
        <v>90</v>
      </c>
      <c r="C29" s="121">
        <v>50655</v>
      </c>
      <c r="D29" s="121">
        <v>44235</v>
      </c>
      <c r="E29" s="121">
        <v>20880</v>
      </c>
      <c r="F29" s="121">
        <v>4575</v>
      </c>
      <c r="G29" s="121">
        <v>45015</v>
      </c>
      <c r="H29" s="121">
        <v>43105</v>
      </c>
      <c r="I29" s="121">
        <v>45370</v>
      </c>
      <c r="J29" s="121">
        <v>47095</v>
      </c>
      <c r="K29" s="121">
        <v>43455</v>
      </c>
      <c r="L29" s="121">
        <v>20865</v>
      </c>
      <c r="M29" s="121">
        <v>2985</v>
      </c>
      <c r="N29" s="121">
        <v>46320</v>
      </c>
      <c r="O29" s="121">
        <v>48735</v>
      </c>
      <c r="P29" s="121">
        <v>32970</v>
      </c>
      <c r="Q29" s="121">
        <v>49200</v>
      </c>
      <c r="R29" s="121">
        <v>44625</v>
      </c>
      <c r="S29" s="121">
        <v>21180</v>
      </c>
      <c r="T29" s="121">
        <v>4740</v>
      </c>
      <c r="U29" s="121">
        <v>48300</v>
      </c>
      <c r="V29" s="121">
        <v>49755</v>
      </c>
      <c r="W29" s="121">
        <v>34680</v>
      </c>
      <c r="X29" s="121">
        <v>50235</v>
      </c>
      <c r="Y29" s="121">
        <v>41685</v>
      </c>
      <c r="Z29" s="121">
        <v>19680</v>
      </c>
      <c r="AA29" s="121">
        <v>3510</v>
      </c>
      <c r="AB29" s="121">
        <v>44115</v>
      </c>
      <c r="AC29" s="121">
        <v>38985</v>
      </c>
      <c r="AD29" s="121">
        <v>26880</v>
      </c>
      <c r="AE29" s="121">
        <v>10410</v>
      </c>
      <c r="AF29" s="121">
        <v>2100</v>
      </c>
      <c r="AG29" s="121">
        <v>3420</v>
      </c>
      <c r="AH29" s="122">
        <v>989760</v>
      </c>
    </row>
    <row r="30" spans="1:34">
      <c r="A30" s="95"/>
      <c r="B30" s="95" t="s">
        <v>91</v>
      </c>
      <c r="C30" s="121">
        <v>28220</v>
      </c>
      <c r="D30" s="121">
        <v>30320</v>
      </c>
      <c r="E30" s="121">
        <v>15030</v>
      </c>
      <c r="F30" s="121">
        <v>6000</v>
      </c>
      <c r="G30" s="121">
        <v>28645</v>
      </c>
      <c r="H30" s="121">
        <v>27635</v>
      </c>
      <c r="I30" s="121">
        <v>29820</v>
      </c>
      <c r="J30" s="121">
        <v>27565</v>
      </c>
      <c r="K30" s="121">
        <v>26855</v>
      </c>
      <c r="L30" s="121">
        <v>19065</v>
      </c>
      <c r="M30" s="121">
        <v>8190</v>
      </c>
      <c r="N30" s="121">
        <v>28520</v>
      </c>
      <c r="O30" s="121">
        <v>27710</v>
      </c>
      <c r="P30" s="121">
        <v>27615</v>
      </c>
      <c r="Q30" s="121">
        <v>25810</v>
      </c>
      <c r="R30" s="121">
        <v>27890</v>
      </c>
      <c r="S30" s="121">
        <v>15270</v>
      </c>
      <c r="T30" s="121">
        <v>6645</v>
      </c>
      <c r="U30" s="121">
        <v>27415</v>
      </c>
      <c r="V30" s="121">
        <v>28310</v>
      </c>
      <c r="W30" s="121">
        <v>30415</v>
      </c>
      <c r="X30" s="121">
        <v>29820</v>
      </c>
      <c r="Y30" s="121">
        <v>27000</v>
      </c>
      <c r="Z30" s="121">
        <v>17580</v>
      </c>
      <c r="AA30" s="121">
        <v>5880</v>
      </c>
      <c r="AB30" s="121">
        <v>28695</v>
      </c>
      <c r="AC30" s="121">
        <v>28225</v>
      </c>
      <c r="AD30" s="121">
        <v>24810</v>
      </c>
      <c r="AE30" s="121">
        <v>16530</v>
      </c>
      <c r="AF30" s="121">
        <v>5280</v>
      </c>
      <c r="AG30" s="121">
        <v>7035</v>
      </c>
      <c r="AH30" s="122">
        <v>683800</v>
      </c>
    </row>
    <row r="31" spans="1:34">
      <c r="A31" s="95"/>
      <c r="B31" s="95" t="s">
        <v>92</v>
      </c>
      <c r="C31" s="121">
        <v>810</v>
      </c>
      <c r="D31" s="121">
        <v>720</v>
      </c>
      <c r="E31" s="121"/>
      <c r="F31" s="121"/>
      <c r="G31" s="121">
        <v>1080</v>
      </c>
      <c r="H31" s="121">
        <v>1125</v>
      </c>
      <c r="I31" s="121">
        <v>1095</v>
      </c>
      <c r="J31" s="121">
        <v>900</v>
      </c>
      <c r="K31" s="121">
        <v>900</v>
      </c>
      <c r="L31" s="121"/>
      <c r="M31" s="121"/>
      <c r="N31" s="121">
        <v>1020</v>
      </c>
      <c r="O31" s="121">
        <v>975</v>
      </c>
      <c r="P31" s="121">
        <v>915</v>
      </c>
      <c r="Q31" s="121">
        <v>825</v>
      </c>
      <c r="R31" s="121">
        <v>780</v>
      </c>
      <c r="S31" s="121"/>
      <c r="T31" s="121"/>
      <c r="U31" s="121">
        <v>870</v>
      </c>
      <c r="V31" s="121">
        <v>1065</v>
      </c>
      <c r="W31" s="121">
        <v>855</v>
      </c>
      <c r="X31" s="121">
        <v>750</v>
      </c>
      <c r="Y31" s="121">
        <v>585</v>
      </c>
      <c r="Z31" s="121"/>
      <c r="AA31" s="121"/>
      <c r="AB31" s="121">
        <v>810</v>
      </c>
      <c r="AC31" s="121">
        <v>660</v>
      </c>
      <c r="AD31" s="121">
        <v>225</v>
      </c>
      <c r="AE31" s="121"/>
      <c r="AF31" s="121"/>
      <c r="AG31" s="121"/>
      <c r="AH31" s="122">
        <v>16965</v>
      </c>
    </row>
    <row r="32" spans="1:34">
      <c r="A32" s="95"/>
      <c r="B32" s="95" t="s">
        <v>93</v>
      </c>
      <c r="C32" s="121">
        <v>725</v>
      </c>
      <c r="D32" s="121">
        <v>475</v>
      </c>
      <c r="E32" s="121"/>
      <c r="F32" s="121"/>
      <c r="G32" s="121">
        <v>1000</v>
      </c>
      <c r="H32" s="121">
        <v>675</v>
      </c>
      <c r="I32" s="121">
        <v>775</v>
      </c>
      <c r="J32" s="121">
        <v>925</v>
      </c>
      <c r="K32" s="121">
        <v>375</v>
      </c>
      <c r="L32" s="121"/>
      <c r="M32" s="121"/>
      <c r="N32" s="121">
        <v>950</v>
      </c>
      <c r="O32" s="121">
        <v>650</v>
      </c>
      <c r="P32" s="121">
        <v>500</v>
      </c>
      <c r="Q32" s="121">
        <v>775</v>
      </c>
      <c r="R32" s="121">
        <v>450</v>
      </c>
      <c r="S32" s="121"/>
      <c r="T32" s="121"/>
      <c r="U32" s="121">
        <v>1050</v>
      </c>
      <c r="V32" s="121">
        <v>675</v>
      </c>
      <c r="W32" s="121">
        <v>500</v>
      </c>
      <c r="X32" s="121">
        <v>800</v>
      </c>
      <c r="Y32" s="121">
        <v>425</v>
      </c>
      <c r="Z32" s="121"/>
      <c r="AA32" s="121"/>
      <c r="AB32" s="121">
        <v>650</v>
      </c>
      <c r="AC32" s="121">
        <v>575</v>
      </c>
      <c r="AD32" s="121"/>
      <c r="AE32" s="121"/>
      <c r="AF32" s="121"/>
      <c r="AG32" s="121"/>
      <c r="AH32" s="122">
        <v>12950</v>
      </c>
    </row>
    <row r="33" spans="1:34">
      <c r="A33" s="95"/>
      <c r="B33" s="95" t="s">
        <v>94</v>
      </c>
      <c r="C33" s="121"/>
      <c r="D33" s="121"/>
      <c r="E33" s="121"/>
      <c r="F33" s="121"/>
      <c r="G33" s="121">
        <v>0</v>
      </c>
      <c r="H33" s="121"/>
      <c r="I33" s="121"/>
      <c r="J33" s="121"/>
      <c r="K33" s="121"/>
      <c r="L33" s="121"/>
      <c r="M33" s="121"/>
      <c r="N33" s="121"/>
      <c r="O33" s="121"/>
      <c r="P33" s="121"/>
      <c r="Q33" s="121"/>
      <c r="R33" s="121"/>
      <c r="S33" s="121"/>
      <c r="T33" s="121"/>
      <c r="U33" s="121"/>
      <c r="V33" s="121"/>
      <c r="W33" s="121"/>
      <c r="X33" s="121"/>
      <c r="Y33" s="121"/>
      <c r="Z33" s="121"/>
      <c r="AA33" s="121"/>
      <c r="AB33" s="121"/>
      <c r="AC33" s="121"/>
      <c r="AD33" s="121"/>
      <c r="AE33" s="121"/>
      <c r="AF33" s="121"/>
      <c r="AG33" s="121"/>
      <c r="AH33" s="122">
        <v>0</v>
      </c>
    </row>
    <row r="34" spans="1:34">
      <c r="A34" s="95"/>
      <c r="B34" s="95" t="s">
        <v>95</v>
      </c>
      <c r="C34" s="121">
        <v>4230</v>
      </c>
      <c r="D34" s="121">
        <v>4320</v>
      </c>
      <c r="E34" s="121">
        <v>705</v>
      </c>
      <c r="F34" s="121">
        <v>315</v>
      </c>
      <c r="G34" s="121">
        <v>4050</v>
      </c>
      <c r="H34" s="121">
        <v>4455</v>
      </c>
      <c r="I34" s="121">
        <v>5175</v>
      </c>
      <c r="J34" s="121">
        <v>4845</v>
      </c>
      <c r="K34" s="121">
        <v>4245</v>
      </c>
      <c r="L34" s="121">
        <v>1155</v>
      </c>
      <c r="M34" s="121">
        <v>150</v>
      </c>
      <c r="N34" s="121">
        <v>4170</v>
      </c>
      <c r="O34" s="121">
        <v>4755</v>
      </c>
      <c r="P34" s="121">
        <v>4575</v>
      </c>
      <c r="Q34" s="121">
        <v>4965</v>
      </c>
      <c r="R34" s="121">
        <v>4515</v>
      </c>
      <c r="S34" s="121">
        <v>2535</v>
      </c>
      <c r="T34" s="121">
        <v>735</v>
      </c>
      <c r="U34" s="121">
        <v>4425</v>
      </c>
      <c r="V34" s="121">
        <v>5325</v>
      </c>
      <c r="W34" s="121">
        <v>4875</v>
      </c>
      <c r="X34" s="121">
        <v>4365</v>
      </c>
      <c r="Y34" s="121">
        <v>3975</v>
      </c>
      <c r="Z34" s="121">
        <v>1035</v>
      </c>
      <c r="AA34" s="121">
        <v>330</v>
      </c>
      <c r="AB34" s="121">
        <v>5505</v>
      </c>
      <c r="AC34" s="121">
        <v>4890</v>
      </c>
      <c r="AD34" s="121">
        <v>4215</v>
      </c>
      <c r="AE34" s="121">
        <v>1275</v>
      </c>
      <c r="AF34" s="121">
        <v>660</v>
      </c>
      <c r="AG34" s="121">
        <v>1245</v>
      </c>
      <c r="AH34" s="122">
        <v>102015</v>
      </c>
    </row>
    <row r="35" spans="1:34">
      <c r="A35" s="95" t="s">
        <v>96</v>
      </c>
      <c r="B35" s="95"/>
      <c r="C35" s="121">
        <v>122055</v>
      </c>
      <c r="D35" s="121">
        <v>114255</v>
      </c>
      <c r="E35" s="121">
        <v>59580</v>
      </c>
      <c r="F35" s="121">
        <v>21855</v>
      </c>
      <c r="G35" s="121">
        <v>116750</v>
      </c>
      <c r="H35" s="121">
        <v>114885</v>
      </c>
      <c r="I35" s="121">
        <v>117230</v>
      </c>
      <c r="J35" s="121">
        <v>117470</v>
      </c>
      <c r="K35" s="121">
        <v>108080</v>
      </c>
      <c r="L35" s="121">
        <v>63735</v>
      </c>
      <c r="M35" s="121">
        <v>22260</v>
      </c>
      <c r="N35" s="121">
        <v>116380</v>
      </c>
      <c r="O35" s="121">
        <v>116600</v>
      </c>
      <c r="P35" s="121">
        <v>101095</v>
      </c>
      <c r="Q35" s="121">
        <v>119500</v>
      </c>
      <c r="R35" s="121">
        <v>112895</v>
      </c>
      <c r="S35" s="121">
        <v>61740</v>
      </c>
      <c r="T35" s="121">
        <v>22500</v>
      </c>
      <c r="U35" s="121">
        <v>116815</v>
      </c>
      <c r="V35" s="121">
        <v>118605</v>
      </c>
      <c r="W35" s="121">
        <v>105785</v>
      </c>
      <c r="X35" s="121">
        <v>122045</v>
      </c>
      <c r="Y35" s="121">
        <v>107605</v>
      </c>
      <c r="Z35" s="121">
        <v>59850</v>
      </c>
      <c r="AA35" s="121">
        <v>20265</v>
      </c>
      <c r="AB35" s="121">
        <v>114690</v>
      </c>
      <c r="AC35" s="121">
        <v>106875</v>
      </c>
      <c r="AD35" s="121">
        <v>84805</v>
      </c>
      <c r="AE35" s="121">
        <v>45865</v>
      </c>
      <c r="AF35" s="121">
        <v>14475</v>
      </c>
      <c r="AG35" s="121">
        <v>22995</v>
      </c>
      <c r="AH35" s="122">
        <v>2669540</v>
      </c>
    </row>
    <row r="36" spans="1:34">
      <c r="A36" s="95" t="s">
        <v>97</v>
      </c>
      <c r="B36" s="95"/>
      <c r="C36" s="121">
        <v>15</v>
      </c>
      <c r="D36" s="121">
        <v>80</v>
      </c>
      <c r="E36" s="121">
        <v>10</v>
      </c>
      <c r="F36" s="121"/>
      <c r="G36" s="121">
        <v>35</v>
      </c>
      <c r="H36" s="121">
        <v>160</v>
      </c>
      <c r="I36" s="121">
        <v>120</v>
      </c>
      <c r="J36" s="121">
        <v>75</v>
      </c>
      <c r="K36" s="121">
        <v>55</v>
      </c>
      <c r="L36" s="121">
        <v>10</v>
      </c>
      <c r="M36" s="121">
        <v>5</v>
      </c>
      <c r="N36" s="121">
        <v>140</v>
      </c>
      <c r="O36" s="121">
        <v>185</v>
      </c>
      <c r="P36" s="121">
        <v>5</v>
      </c>
      <c r="Q36" s="121">
        <v>85</v>
      </c>
      <c r="R36" s="121">
        <v>15</v>
      </c>
      <c r="S36" s="121">
        <v>15</v>
      </c>
      <c r="T36" s="121">
        <v>60</v>
      </c>
      <c r="U36" s="121">
        <v>100</v>
      </c>
      <c r="V36" s="121">
        <v>35</v>
      </c>
      <c r="W36" s="121">
        <v>110</v>
      </c>
      <c r="X36" s="121"/>
      <c r="Y36" s="121">
        <v>25</v>
      </c>
      <c r="Z36" s="121"/>
      <c r="AA36" s="121"/>
      <c r="AB36" s="121">
        <v>130</v>
      </c>
      <c r="AC36" s="121">
        <v>20</v>
      </c>
      <c r="AD36" s="121">
        <v>65</v>
      </c>
      <c r="AE36" s="121"/>
      <c r="AF36" s="121">
        <v>115</v>
      </c>
      <c r="AG36" s="121">
        <v>50</v>
      </c>
      <c r="AH36" s="122">
        <v>1720</v>
      </c>
    </row>
    <row r="37" spans="1:34">
      <c r="A37" s="123" t="s">
        <v>98</v>
      </c>
      <c r="B37" s="95"/>
      <c r="C37" s="121">
        <v>15</v>
      </c>
      <c r="D37" s="121">
        <v>80</v>
      </c>
      <c r="E37" s="121">
        <v>10</v>
      </c>
      <c r="F37" s="121"/>
      <c r="G37" s="121">
        <v>35</v>
      </c>
      <c r="H37" s="121">
        <v>160</v>
      </c>
      <c r="I37" s="121">
        <v>120</v>
      </c>
      <c r="J37" s="121">
        <v>75</v>
      </c>
      <c r="K37" s="121">
        <v>55</v>
      </c>
      <c r="L37" s="121">
        <v>10</v>
      </c>
      <c r="M37" s="121">
        <v>5</v>
      </c>
      <c r="N37" s="121">
        <v>140</v>
      </c>
      <c r="O37" s="121">
        <v>185</v>
      </c>
      <c r="P37" s="121">
        <v>5</v>
      </c>
      <c r="Q37" s="121">
        <v>85</v>
      </c>
      <c r="R37" s="121">
        <v>15</v>
      </c>
      <c r="S37" s="121">
        <v>15</v>
      </c>
      <c r="T37" s="121">
        <v>60</v>
      </c>
      <c r="U37" s="121">
        <v>100</v>
      </c>
      <c r="V37" s="121">
        <v>35</v>
      </c>
      <c r="W37" s="121">
        <v>110</v>
      </c>
      <c r="X37" s="121"/>
      <c r="Y37" s="121">
        <v>25</v>
      </c>
      <c r="Z37" s="121"/>
      <c r="AA37" s="121"/>
      <c r="AB37" s="121">
        <v>130</v>
      </c>
      <c r="AC37" s="121">
        <v>20</v>
      </c>
      <c r="AD37" s="121">
        <v>65</v>
      </c>
      <c r="AE37" s="121"/>
      <c r="AF37" s="121">
        <v>115</v>
      </c>
      <c r="AG37" s="121">
        <v>50</v>
      </c>
      <c r="AH37" s="122">
        <v>1720</v>
      </c>
    </row>
    <row r="38" spans="1:34">
      <c r="A38" s="123" t="s">
        <v>64</v>
      </c>
      <c r="B38" s="123"/>
      <c r="C38" s="122">
        <v>1163130</v>
      </c>
      <c r="D38" s="122">
        <v>1142970</v>
      </c>
      <c r="E38" s="122">
        <v>750075</v>
      </c>
      <c r="F38" s="122">
        <v>452745</v>
      </c>
      <c r="G38" s="122">
        <v>1192835</v>
      </c>
      <c r="H38" s="122">
        <v>1159575</v>
      </c>
      <c r="I38" s="122">
        <v>1161505</v>
      </c>
      <c r="J38" s="122">
        <v>1127775</v>
      </c>
      <c r="K38" s="122">
        <v>1118230</v>
      </c>
      <c r="L38" s="122">
        <v>757825</v>
      </c>
      <c r="M38" s="122">
        <v>441845</v>
      </c>
      <c r="N38" s="122">
        <v>1162790</v>
      </c>
      <c r="O38" s="122">
        <v>1153720</v>
      </c>
      <c r="P38" s="122">
        <v>1132225</v>
      </c>
      <c r="Q38" s="122">
        <v>1150425</v>
      </c>
      <c r="R38" s="122">
        <v>1140455</v>
      </c>
      <c r="S38" s="122">
        <v>763335</v>
      </c>
      <c r="T38" s="122">
        <v>481030</v>
      </c>
      <c r="U38" s="122">
        <v>1124025</v>
      </c>
      <c r="V38" s="122">
        <v>1164680</v>
      </c>
      <c r="W38" s="122">
        <v>1121685</v>
      </c>
      <c r="X38" s="122">
        <v>1131955</v>
      </c>
      <c r="Y38" s="122">
        <v>1059075</v>
      </c>
      <c r="Z38" s="122">
        <v>708345</v>
      </c>
      <c r="AA38" s="122">
        <v>424665</v>
      </c>
      <c r="AB38" s="122">
        <v>1082820</v>
      </c>
      <c r="AC38" s="122">
        <v>986465</v>
      </c>
      <c r="AD38" s="122">
        <v>995765</v>
      </c>
      <c r="AE38" s="122">
        <v>673495</v>
      </c>
      <c r="AF38" s="122">
        <v>283315</v>
      </c>
      <c r="AG38" s="122">
        <v>336355</v>
      </c>
      <c r="AH38" s="122">
        <v>28545135</v>
      </c>
    </row>
    <row r="39" spans="1:34">
      <c r="A39" s="95"/>
      <c r="B39" s="95"/>
      <c r="C39" s="95"/>
      <c r="D39" s="95"/>
      <c r="E39" s="95"/>
      <c r="F39" s="95"/>
      <c r="G39" s="95"/>
      <c r="H39" s="95"/>
      <c r="I39" s="95"/>
      <c r="J39" s="95"/>
      <c r="K39" s="95"/>
      <c r="L39" s="95"/>
      <c r="M39" s="95"/>
      <c r="N39" s="95"/>
      <c r="O39" s="95"/>
      <c r="P39" s="95"/>
      <c r="Q39" s="95"/>
      <c r="R39" s="95"/>
      <c r="S39" s="95"/>
      <c r="T39" s="95"/>
      <c r="U39" s="95"/>
      <c r="V39" s="95"/>
      <c r="W39" s="95"/>
      <c r="X39" s="95"/>
      <c r="Y39" s="95"/>
      <c r="Z39" s="95"/>
      <c r="AA39" s="95"/>
      <c r="AB39" s="95"/>
      <c r="AC39" s="95"/>
      <c r="AD39" s="95"/>
      <c r="AE39" s="95"/>
      <c r="AF39" s="95"/>
      <c r="AG39" s="95"/>
      <c r="AH39" s="95"/>
    </row>
    <row r="40" spans="1:34">
      <c r="A40" s="95"/>
      <c r="B40" s="95"/>
      <c r="C40" s="95"/>
      <c r="D40" s="95"/>
      <c r="E40" s="95"/>
      <c r="F40" s="95"/>
      <c r="G40" s="95"/>
      <c r="H40" s="95"/>
      <c r="I40" s="95"/>
      <c r="J40" s="95"/>
      <c r="K40" s="95"/>
      <c r="L40" s="95"/>
      <c r="M40" s="95"/>
      <c r="N40" s="95"/>
      <c r="O40" s="95"/>
      <c r="P40" s="95"/>
      <c r="Q40" s="95"/>
      <c r="R40" s="95"/>
      <c r="S40" s="95"/>
      <c r="T40" s="95"/>
      <c r="U40" s="95"/>
      <c r="V40" s="95"/>
      <c r="W40" s="95"/>
      <c r="X40" s="95"/>
      <c r="Y40" s="95"/>
      <c r="Z40" s="95"/>
      <c r="AA40" s="95"/>
      <c r="AB40" s="95"/>
      <c r="AC40" s="95"/>
      <c r="AD40" s="95"/>
      <c r="AE40" s="95"/>
      <c r="AF40" s="95"/>
      <c r="AG40" s="95"/>
      <c r="AH40" s="95"/>
    </row>
    <row r="41" spans="1:34">
      <c r="A41" s="95"/>
      <c r="B41" s="95"/>
      <c r="C41" s="95"/>
      <c r="D41" s="95"/>
      <c r="E41" s="95"/>
      <c r="F41" s="95"/>
      <c r="G41" s="95"/>
      <c r="H41" s="95"/>
      <c r="I41" s="95"/>
      <c r="J41" s="95"/>
      <c r="K41" s="95"/>
      <c r="L41" s="95"/>
      <c r="M41" s="95"/>
      <c r="N41" s="95"/>
      <c r="O41" s="95"/>
      <c r="P41" s="95"/>
      <c r="Q41" s="95"/>
      <c r="R41" s="95"/>
      <c r="S41" s="95"/>
      <c r="T41" s="95"/>
      <c r="U41" s="95"/>
      <c r="V41" s="95"/>
      <c r="W41" s="95"/>
      <c r="X41" s="95"/>
      <c r="Y41" s="95"/>
      <c r="Z41" s="95"/>
      <c r="AA41" s="95"/>
      <c r="AB41" s="95"/>
      <c r="AC41" s="95"/>
      <c r="AD41" s="95"/>
      <c r="AE41" s="95"/>
      <c r="AF41" s="95"/>
      <c r="AG41" s="95"/>
      <c r="AH41" s="95"/>
    </row>
  </sheetData>
  <pageMargins left="0.19685039370078741" right="0.19685039370078741" top="0.51181102362204722" bottom="0.51181102362204722" header="0.31496062992125984" footer="0.31496062992125984"/>
  <pageSetup scale="95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2:AK67"/>
  <sheetViews>
    <sheetView showGridLines="0" workbookViewId="0">
      <selection activeCell="AA51" sqref="AA51"/>
    </sheetView>
  </sheetViews>
  <sheetFormatPr baseColWidth="10" defaultRowHeight="15"/>
  <cols>
    <col min="1" max="1" width="21.7109375" customWidth="1"/>
    <col min="2" max="2" width="13.42578125" bestFit="1" customWidth="1"/>
    <col min="3" max="3" width="9.85546875" customWidth="1"/>
    <col min="4" max="4" width="13.42578125" bestFit="1" customWidth="1"/>
    <col min="5" max="5" width="10" bestFit="1" customWidth="1"/>
    <col min="6" max="6" width="14.85546875" hidden="1" customWidth="1"/>
    <col min="7" max="7" width="11.140625" hidden="1" customWidth="1"/>
    <col min="8" max="8" width="14.85546875" hidden="1" customWidth="1"/>
    <col min="9" max="9" width="11.140625" hidden="1" customWidth="1"/>
    <col min="10" max="10" width="14.85546875" hidden="1" customWidth="1"/>
    <col min="11" max="11" width="11.28515625" hidden="1" customWidth="1"/>
    <col min="12" max="12" width="14.85546875" hidden="1" customWidth="1"/>
    <col min="13" max="13" width="11.140625" hidden="1" customWidth="1"/>
    <col min="14" max="14" width="14.85546875" hidden="1" customWidth="1"/>
    <col min="15" max="15" width="11.140625" hidden="1" customWidth="1"/>
    <col min="16" max="16" width="14.85546875" hidden="1" customWidth="1"/>
    <col min="17" max="17" width="11.140625" hidden="1" customWidth="1"/>
    <col min="18" max="18" width="14.85546875" hidden="1" customWidth="1"/>
    <col min="19" max="19" width="11.140625" hidden="1" customWidth="1"/>
    <col min="20" max="20" width="14.85546875" style="2" hidden="1" customWidth="1"/>
    <col min="21" max="21" width="11.140625" hidden="1" customWidth="1"/>
    <col min="22" max="22" width="11.7109375" hidden="1" customWidth="1"/>
    <col min="23" max="23" width="10.5703125" hidden="1" customWidth="1"/>
    <col min="24" max="24" width="11.7109375" hidden="1" customWidth="1"/>
    <col min="25" max="25" width="9.42578125" hidden="1" customWidth="1"/>
    <col min="26" max="26" width="12.28515625" customWidth="1"/>
    <col min="27" max="27" width="9.85546875" customWidth="1"/>
    <col min="28" max="28" width="13.7109375" customWidth="1"/>
    <col min="29" max="29" width="11.85546875" customWidth="1"/>
    <col min="31" max="31" width="11.5703125" bestFit="1" customWidth="1"/>
  </cols>
  <sheetData>
    <row r="2" spans="1:31" ht="18.75">
      <c r="A2" s="1" t="s">
        <v>0</v>
      </c>
    </row>
    <row r="3" spans="1:31" ht="21.75" thickBot="1">
      <c r="A3" s="3" t="s">
        <v>1</v>
      </c>
      <c r="B3" s="3"/>
      <c r="C3" s="3"/>
      <c r="D3" s="3"/>
      <c r="E3" s="3"/>
      <c r="F3" s="3"/>
      <c r="G3" s="3"/>
      <c r="H3" s="3"/>
      <c r="I3" s="3"/>
      <c r="R3" s="4"/>
    </row>
    <row r="4" spans="1:31">
      <c r="A4" s="5" t="s">
        <v>2</v>
      </c>
      <c r="B4" s="6" t="s">
        <v>3</v>
      </c>
      <c r="C4" s="7"/>
      <c r="D4" s="6" t="s">
        <v>4</v>
      </c>
      <c r="E4" s="7"/>
      <c r="F4" s="8" t="s">
        <v>5</v>
      </c>
      <c r="G4" s="9"/>
      <c r="H4" s="10" t="s">
        <v>6</v>
      </c>
      <c r="I4" s="9"/>
      <c r="J4" s="10" t="s">
        <v>7</v>
      </c>
      <c r="K4" s="9"/>
      <c r="L4" s="10" t="s">
        <v>8</v>
      </c>
      <c r="M4" s="8"/>
      <c r="N4" s="10" t="s">
        <v>9</v>
      </c>
      <c r="O4" s="9"/>
      <c r="P4" s="10" t="s">
        <v>10</v>
      </c>
      <c r="Q4" s="8"/>
      <c r="R4" s="10" t="s">
        <v>11</v>
      </c>
      <c r="S4" s="9"/>
      <c r="T4" s="10" t="s">
        <v>12</v>
      </c>
      <c r="U4" s="9"/>
      <c r="V4" s="10" t="s">
        <v>13</v>
      </c>
      <c r="W4" s="8"/>
      <c r="X4" s="10" t="s">
        <v>14</v>
      </c>
      <c r="Y4" s="8"/>
      <c r="Z4" s="6" t="s">
        <v>5</v>
      </c>
      <c r="AA4" s="8"/>
      <c r="AB4" s="6" t="s">
        <v>15</v>
      </c>
      <c r="AC4" s="7"/>
    </row>
    <row r="5" spans="1:31" ht="15.75" thickBot="1">
      <c r="A5" s="11"/>
      <c r="B5" s="12" t="s">
        <v>16</v>
      </c>
      <c r="C5" s="13" t="s">
        <v>17</v>
      </c>
      <c r="D5" s="12" t="s">
        <v>16</v>
      </c>
      <c r="E5" s="13" t="s">
        <v>17</v>
      </c>
      <c r="F5" s="14" t="s">
        <v>18</v>
      </c>
      <c r="G5" s="15" t="s">
        <v>17</v>
      </c>
      <c r="H5" s="16" t="s">
        <v>18</v>
      </c>
      <c r="I5" s="15" t="s">
        <v>17</v>
      </c>
      <c r="J5" s="16" t="s">
        <v>18</v>
      </c>
      <c r="K5" s="15" t="s">
        <v>17</v>
      </c>
      <c r="L5" s="16" t="s">
        <v>18</v>
      </c>
      <c r="M5" s="14" t="s">
        <v>17</v>
      </c>
      <c r="N5" s="16" t="s">
        <v>18</v>
      </c>
      <c r="O5" s="15" t="s">
        <v>17</v>
      </c>
      <c r="P5" s="16" t="s">
        <v>18</v>
      </c>
      <c r="Q5" s="14" t="s">
        <v>17</v>
      </c>
      <c r="R5" s="16" t="s">
        <v>18</v>
      </c>
      <c r="S5" s="15" t="s">
        <v>17</v>
      </c>
      <c r="T5" s="16" t="s">
        <v>18</v>
      </c>
      <c r="U5" s="15" t="s">
        <v>17</v>
      </c>
      <c r="V5" s="14" t="s">
        <v>18</v>
      </c>
      <c r="W5" s="14" t="s">
        <v>17</v>
      </c>
      <c r="X5" s="16" t="s">
        <v>18</v>
      </c>
      <c r="Y5" s="14" t="s">
        <v>17</v>
      </c>
      <c r="Z5" s="12" t="s">
        <v>16</v>
      </c>
      <c r="AA5" s="14" t="s">
        <v>17</v>
      </c>
      <c r="AB5" s="12"/>
      <c r="AC5" s="13"/>
    </row>
    <row r="6" spans="1:31" ht="18" customHeight="1">
      <c r="A6" s="17" t="s">
        <v>19</v>
      </c>
      <c r="B6" s="18">
        <v>4333.0200000000004</v>
      </c>
      <c r="C6" s="19"/>
      <c r="D6" s="20">
        <v>55310</v>
      </c>
      <c r="E6" s="19"/>
      <c r="F6" s="20"/>
      <c r="G6" s="19"/>
      <c r="H6" s="20"/>
      <c r="I6" s="19"/>
      <c r="J6" s="20"/>
      <c r="K6" s="19"/>
      <c r="L6" s="18"/>
      <c r="M6" s="18"/>
      <c r="N6" s="20"/>
      <c r="O6" s="19"/>
      <c r="P6" s="18"/>
      <c r="Q6" s="18"/>
      <c r="R6" s="20"/>
      <c r="S6" s="19"/>
      <c r="T6" s="20"/>
      <c r="U6" s="19"/>
      <c r="V6" s="18"/>
      <c r="W6" s="18"/>
      <c r="X6" s="20"/>
      <c r="Y6" s="19"/>
      <c r="Z6" s="18">
        <v>1720</v>
      </c>
      <c r="AA6" s="18"/>
      <c r="AB6" s="21">
        <f>SUM(B6:X6)+Z6</f>
        <v>61363.020000000004</v>
      </c>
      <c r="AC6" s="22">
        <f>+C6+E6+G6+I6+K6+M6+O6+Q6+S6</f>
        <v>0</v>
      </c>
      <c r="AD6" s="4"/>
    </row>
    <row r="7" spans="1:31" ht="18" customHeight="1">
      <c r="A7" s="23" t="s">
        <v>20</v>
      </c>
      <c r="B7" s="24">
        <v>4754800</v>
      </c>
      <c r="C7" s="25">
        <v>317271</v>
      </c>
      <c r="D7" s="26">
        <v>4702950</v>
      </c>
      <c r="E7" s="25">
        <v>313783</v>
      </c>
      <c r="F7" s="26"/>
      <c r="G7" s="25"/>
      <c r="H7" s="26"/>
      <c r="I7" s="25"/>
      <c r="J7" s="26"/>
      <c r="K7" s="25"/>
      <c r="L7" s="24"/>
      <c r="M7" s="27"/>
      <c r="N7" s="26"/>
      <c r="O7" s="25"/>
      <c r="P7" s="24"/>
      <c r="Q7" s="27"/>
      <c r="R7" s="26"/>
      <c r="S7" s="25"/>
      <c r="T7" s="26"/>
      <c r="U7" s="25"/>
      <c r="V7" s="27"/>
      <c r="W7" s="27"/>
      <c r="X7" s="26"/>
      <c r="Y7" s="25"/>
      <c r="Z7" s="27">
        <v>4751420</v>
      </c>
      <c r="AA7" s="27">
        <v>316858</v>
      </c>
      <c r="AB7" s="28">
        <f t="shared" ref="AB7:AC32" si="0">+B7+D7+F7+H7+J7+L7+N7+P7+R7+T7+V7+X7+Z7</f>
        <v>14209170</v>
      </c>
      <c r="AC7" s="29">
        <f t="shared" si="0"/>
        <v>947912</v>
      </c>
      <c r="AE7" s="30"/>
    </row>
    <row r="8" spans="1:31" ht="18" customHeight="1">
      <c r="A8" s="23" t="s">
        <v>21</v>
      </c>
      <c r="B8" s="31">
        <v>0</v>
      </c>
      <c r="C8" s="32">
        <v>0</v>
      </c>
      <c r="D8" s="33">
        <v>5805</v>
      </c>
      <c r="E8" s="34">
        <v>387</v>
      </c>
      <c r="F8" s="33"/>
      <c r="G8" s="34"/>
      <c r="H8" s="33"/>
      <c r="I8" s="34"/>
      <c r="J8" s="33"/>
      <c r="K8" s="34"/>
      <c r="L8" s="35"/>
      <c r="M8" s="36"/>
      <c r="N8" s="33"/>
      <c r="O8" s="34"/>
      <c r="P8" s="35"/>
      <c r="Q8" s="36"/>
      <c r="R8" s="33"/>
      <c r="S8" s="34"/>
      <c r="T8" s="33"/>
      <c r="U8" s="34"/>
      <c r="V8" s="36"/>
      <c r="W8" s="36"/>
      <c r="X8" s="33"/>
      <c r="Y8" s="34"/>
      <c r="Z8" s="36">
        <v>7245</v>
      </c>
      <c r="AA8" s="36">
        <v>483</v>
      </c>
      <c r="AB8" s="37">
        <f t="shared" si="0"/>
        <v>13050</v>
      </c>
      <c r="AC8" s="38">
        <f t="shared" si="0"/>
        <v>870</v>
      </c>
      <c r="AD8" s="4"/>
    </row>
    <row r="9" spans="1:31" s="47" customFormat="1" ht="18" customHeight="1" thickBot="1">
      <c r="A9" s="39" t="s">
        <v>22</v>
      </c>
      <c r="B9" s="40">
        <f>SUM(B7:B7)</f>
        <v>4754800</v>
      </c>
      <c r="C9" s="41">
        <f>SUM(C7:C7)</f>
        <v>317271</v>
      </c>
      <c r="D9" s="40">
        <f>SUM(D7:D8)</f>
        <v>4708755</v>
      </c>
      <c r="E9" s="41">
        <f t="shared" ref="E9:Y9" si="1">SUM(E7:E8)</f>
        <v>314170</v>
      </c>
      <c r="F9" s="40">
        <f t="shared" si="1"/>
        <v>0</v>
      </c>
      <c r="G9" s="41">
        <f t="shared" si="1"/>
        <v>0</v>
      </c>
      <c r="H9" s="40">
        <f t="shared" si="1"/>
        <v>0</v>
      </c>
      <c r="I9" s="41">
        <f t="shared" si="1"/>
        <v>0</v>
      </c>
      <c r="J9" s="40">
        <f t="shared" si="1"/>
        <v>0</v>
      </c>
      <c r="K9" s="41">
        <f t="shared" si="1"/>
        <v>0</v>
      </c>
      <c r="L9" s="40">
        <f t="shared" si="1"/>
        <v>0</v>
      </c>
      <c r="M9" s="42">
        <f t="shared" si="1"/>
        <v>0</v>
      </c>
      <c r="N9" s="43">
        <f t="shared" si="1"/>
        <v>0</v>
      </c>
      <c r="O9" s="41">
        <f t="shared" si="1"/>
        <v>0</v>
      </c>
      <c r="P9" s="40">
        <f t="shared" si="1"/>
        <v>0</v>
      </c>
      <c r="Q9" s="42">
        <f t="shared" si="1"/>
        <v>0</v>
      </c>
      <c r="R9" s="43">
        <f t="shared" si="1"/>
        <v>0</v>
      </c>
      <c r="S9" s="41">
        <f t="shared" si="1"/>
        <v>0</v>
      </c>
      <c r="T9" s="43">
        <f t="shared" si="1"/>
        <v>0</v>
      </c>
      <c r="U9" s="41">
        <f t="shared" si="1"/>
        <v>0</v>
      </c>
      <c r="V9" s="42">
        <f t="shared" si="1"/>
        <v>0</v>
      </c>
      <c r="W9" s="42">
        <f t="shared" si="1"/>
        <v>0</v>
      </c>
      <c r="X9" s="43">
        <f t="shared" si="1"/>
        <v>0</v>
      </c>
      <c r="Y9" s="41">
        <f t="shared" si="1"/>
        <v>0</v>
      </c>
      <c r="Z9" s="42">
        <f>SUM(Z7:Z8)</f>
        <v>4758665</v>
      </c>
      <c r="AA9" s="42">
        <f>SUM(AA7:AA8)</f>
        <v>317341</v>
      </c>
      <c r="AB9" s="44">
        <f t="shared" si="0"/>
        <v>14222220</v>
      </c>
      <c r="AC9" s="45">
        <f t="shared" si="0"/>
        <v>948782</v>
      </c>
      <c r="AD9" s="46"/>
    </row>
    <row r="10" spans="1:31" ht="18" customHeight="1">
      <c r="A10" s="23" t="s">
        <v>23</v>
      </c>
      <c r="B10" s="24">
        <v>3822495</v>
      </c>
      <c r="C10" s="25">
        <v>260669</v>
      </c>
      <c r="D10" s="26">
        <v>3465610</v>
      </c>
      <c r="E10" s="25">
        <v>238372</v>
      </c>
      <c r="F10" s="26"/>
      <c r="G10" s="25"/>
      <c r="H10" s="26"/>
      <c r="I10" s="25"/>
      <c r="J10" s="26"/>
      <c r="K10" s="25"/>
      <c r="L10" s="24"/>
      <c r="M10" s="27"/>
      <c r="N10" s="26"/>
      <c r="O10" s="25"/>
      <c r="P10" s="24"/>
      <c r="Q10" s="27"/>
      <c r="R10" s="26"/>
      <c r="S10" s="25"/>
      <c r="T10" s="26"/>
      <c r="U10" s="25"/>
      <c r="V10" s="27"/>
      <c r="W10" s="27"/>
      <c r="X10" s="26"/>
      <c r="Y10" s="25"/>
      <c r="Z10" s="27">
        <v>3704090</v>
      </c>
      <c r="AA10" s="27">
        <v>252508</v>
      </c>
      <c r="AB10" s="28">
        <f t="shared" si="0"/>
        <v>10992195</v>
      </c>
      <c r="AC10" s="29">
        <f t="shared" si="0"/>
        <v>751549</v>
      </c>
    </row>
    <row r="11" spans="1:31" ht="18" customHeight="1">
      <c r="A11" s="23" t="s">
        <v>24</v>
      </c>
      <c r="B11" s="24">
        <v>1232155</v>
      </c>
      <c r="C11" s="25">
        <v>82144</v>
      </c>
      <c r="D11" s="26">
        <v>1254080</v>
      </c>
      <c r="E11" s="25">
        <v>83599</v>
      </c>
      <c r="F11" s="26"/>
      <c r="G11" s="25"/>
      <c r="H11" s="26"/>
      <c r="I11" s="25"/>
      <c r="J11" s="26"/>
      <c r="K11" s="25"/>
      <c r="L11" s="24"/>
      <c r="M11" s="27"/>
      <c r="N11" s="26"/>
      <c r="O11" s="25"/>
      <c r="P11" s="24"/>
      <c r="Q11" s="27"/>
      <c r="R11" s="26"/>
      <c r="S11" s="25"/>
      <c r="T11" s="26"/>
      <c r="U11" s="25"/>
      <c r="V11" s="27"/>
      <c r="W11" s="27"/>
      <c r="X11" s="26"/>
      <c r="Y11" s="25"/>
      <c r="Z11" s="27">
        <v>1232245</v>
      </c>
      <c r="AA11" s="27">
        <v>82146</v>
      </c>
      <c r="AB11" s="28">
        <f t="shared" si="0"/>
        <v>3718480</v>
      </c>
      <c r="AC11" s="29">
        <f t="shared" si="0"/>
        <v>247889</v>
      </c>
    </row>
    <row r="12" spans="1:31" ht="18" customHeight="1">
      <c r="A12" s="23" t="s">
        <v>25</v>
      </c>
      <c r="B12" s="48">
        <v>0</v>
      </c>
      <c r="C12" s="25">
        <v>0</v>
      </c>
      <c r="D12" s="26">
        <v>21270</v>
      </c>
      <c r="E12" s="25">
        <v>1418</v>
      </c>
      <c r="F12" s="26"/>
      <c r="G12" s="25"/>
      <c r="H12" s="26"/>
      <c r="I12" s="25"/>
      <c r="J12" s="26"/>
      <c r="K12" s="25"/>
      <c r="L12" s="24"/>
      <c r="M12" s="27"/>
      <c r="N12" s="26"/>
      <c r="O12" s="25"/>
      <c r="P12" s="24"/>
      <c r="Q12" s="27"/>
      <c r="R12" s="26"/>
      <c r="S12" s="25"/>
      <c r="T12" s="26"/>
      <c r="U12" s="25"/>
      <c r="V12" s="27"/>
      <c r="W12" s="27"/>
      <c r="X12" s="26"/>
      <c r="Y12" s="25"/>
      <c r="Z12" s="27">
        <v>22365</v>
      </c>
      <c r="AA12" s="27">
        <v>1491</v>
      </c>
      <c r="AB12" s="28">
        <f t="shared" si="0"/>
        <v>43635</v>
      </c>
      <c r="AC12" s="29">
        <f t="shared" si="0"/>
        <v>2909</v>
      </c>
    </row>
    <row r="13" spans="1:31" ht="18" customHeight="1">
      <c r="A13" s="23" t="s">
        <v>26</v>
      </c>
      <c r="B13" s="35">
        <v>621585</v>
      </c>
      <c r="C13" s="34">
        <v>41439</v>
      </c>
      <c r="D13" s="33">
        <v>543040</v>
      </c>
      <c r="E13" s="34">
        <v>36201</v>
      </c>
      <c r="F13" s="33"/>
      <c r="G13" s="34"/>
      <c r="H13" s="33"/>
      <c r="I13" s="34"/>
      <c r="J13" s="33"/>
      <c r="K13" s="34"/>
      <c r="L13" s="35"/>
      <c r="M13" s="36"/>
      <c r="N13" s="33"/>
      <c r="O13" s="34"/>
      <c r="P13" s="35"/>
      <c r="Q13" s="36"/>
      <c r="R13" s="33"/>
      <c r="S13" s="34"/>
      <c r="T13" s="33"/>
      <c r="U13" s="34"/>
      <c r="V13" s="36"/>
      <c r="W13" s="36"/>
      <c r="X13" s="33"/>
      <c r="Y13" s="34"/>
      <c r="Z13" s="36">
        <v>543995</v>
      </c>
      <c r="AA13" s="36">
        <v>36265</v>
      </c>
      <c r="AB13" s="37">
        <f t="shared" si="0"/>
        <v>1708620</v>
      </c>
      <c r="AC13" s="38">
        <f t="shared" si="0"/>
        <v>113905</v>
      </c>
    </row>
    <row r="14" spans="1:31" s="47" customFormat="1" ht="18" customHeight="1" thickBot="1">
      <c r="A14" s="39" t="s">
        <v>27</v>
      </c>
      <c r="B14" s="40">
        <f t="shared" ref="B14:Q14" si="2">SUM(B10:B13)</f>
        <v>5676235</v>
      </c>
      <c r="C14" s="41">
        <f t="shared" si="2"/>
        <v>384252</v>
      </c>
      <c r="D14" s="43">
        <f t="shared" si="2"/>
        <v>5284000</v>
      </c>
      <c r="E14" s="41">
        <f t="shared" si="2"/>
        <v>359590</v>
      </c>
      <c r="F14" s="43">
        <f t="shared" si="2"/>
        <v>0</v>
      </c>
      <c r="G14" s="41">
        <f t="shared" si="2"/>
        <v>0</v>
      </c>
      <c r="H14" s="43">
        <f t="shared" si="2"/>
        <v>0</v>
      </c>
      <c r="I14" s="41">
        <f t="shared" si="2"/>
        <v>0</v>
      </c>
      <c r="J14" s="43">
        <f t="shared" si="2"/>
        <v>0</v>
      </c>
      <c r="K14" s="41">
        <f t="shared" si="2"/>
        <v>0</v>
      </c>
      <c r="L14" s="40">
        <f t="shared" si="2"/>
        <v>0</v>
      </c>
      <c r="M14" s="42">
        <f t="shared" si="2"/>
        <v>0</v>
      </c>
      <c r="N14" s="43">
        <f t="shared" si="2"/>
        <v>0</v>
      </c>
      <c r="O14" s="41">
        <f t="shared" si="2"/>
        <v>0</v>
      </c>
      <c r="P14" s="40">
        <f t="shared" si="2"/>
        <v>0</v>
      </c>
      <c r="Q14" s="42">
        <f t="shared" si="2"/>
        <v>0</v>
      </c>
      <c r="R14" s="43">
        <f t="shared" ref="R14:Y14" si="3">SUM(R10:R13)</f>
        <v>0</v>
      </c>
      <c r="S14" s="41">
        <f t="shared" si="3"/>
        <v>0</v>
      </c>
      <c r="T14" s="43">
        <f t="shared" si="3"/>
        <v>0</v>
      </c>
      <c r="U14" s="41">
        <f t="shared" si="3"/>
        <v>0</v>
      </c>
      <c r="V14" s="42">
        <f t="shared" si="3"/>
        <v>0</v>
      </c>
      <c r="W14" s="42">
        <f t="shared" si="3"/>
        <v>0</v>
      </c>
      <c r="X14" s="43">
        <f t="shared" si="3"/>
        <v>0</v>
      </c>
      <c r="Y14" s="41">
        <f t="shared" si="3"/>
        <v>0</v>
      </c>
      <c r="Z14" s="42">
        <f>SUM(Z10:Z13)</f>
        <v>5502695</v>
      </c>
      <c r="AA14" s="42">
        <f>SUM(AA10:AA13)</f>
        <v>372410</v>
      </c>
      <c r="AB14" s="44">
        <f t="shared" si="0"/>
        <v>16462930</v>
      </c>
      <c r="AC14" s="45">
        <f t="shared" si="0"/>
        <v>1116252</v>
      </c>
    </row>
    <row r="15" spans="1:31" ht="18" customHeight="1">
      <c r="A15" s="23" t="s">
        <v>28</v>
      </c>
      <c r="B15" s="24">
        <v>2661700</v>
      </c>
      <c r="C15" s="25">
        <v>177434</v>
      </c>
      <c r="D15" s="26">
        <v>2414675</v>
      </c>
      <c r="E15" s="25">
        <v>160971</v>
      </c>
      <c r="F15" s="26"/>
      <c r="G15" s="25"/>
      <c r="H15" s="26"/>
      <c r="I15" s="25"/>
      <c r="J15" s="26"/>
      <c r="K15" s="25"/>
      <c r="L15" s="24"/>
      <c r="M15" s="27"/>
      <c r="N15" s="26"/>
      <c r="O15" s="25"/>
      <c r="P15" s="24"/>
      <c r="Q15" s="27"/>
      <c r="R15" s="26"/>
      <c r="S15" s="25"/>
      <c r="T15" s="26"/>
      <c r="U15" s="25"/>
      <c r="V15" s="27"/>
      <c r="W15" s="27"/>
      <c r="X15" s="26"/>
      <c r="Y15" s="25"/>
      <c r="Z15" s="27">
        <v>2718185</v>
      </c>
      <c r="AA15" s="27">
        <v>181210</v>
      </c>
      <c r="AB15" s="28">
        <f t="shared" si="0"/>
        <v>7794560</v>
      </c>
      <c r="AC15" s="29">
        <f t="shared" si="0"/>
        <v>519615</v>
      </c>
    </row>
    <row r="16" spans="1:31" ht="18" customHeight="1">
      <c r="A16" s="23" t="s">
        <v>29</v>
      </c>
      <c r="B16" s="24">
        <v>31905</v>
      </c>
      <c r="C16" s="25">
        <v>2127</v>
      </c>
      <c r="D16" s="26">
        <v>31560</v>
      </c>
      <c r="E16" s="25">
        <v>2104</v>
      </c>
      <c r="F16" s="26"/>
      <c r="G16" s="25"/>
      <c r="H16" s="26"/>
      <c r="I16" s="25"/>
      <c r="J16" s="26"/>
      <c r="K16" s="25"/>
      <c r="L16" s="24"/>
      <c r="M16" s="27"/>
      <c r="N16" s="26"/>
      <c r="O16" s="25"/>
      <c r="P16" s="24"/>
      <c r="Q16" s="27"/>
      <c r="R16" s="26"/>
      <c r="S16" s="25"/>
      <c r="T16" s="26"/>
      <c r="U16" s="25"/>
      <c r="V16" s="27"/>
      <c r="W16" s="27"/>
      <c r="X16" s="26"/>
      <c r="Y16" s="25"/>
      <c r="Z16" s="27">
        <v>29970</v>
      </c>
      <c r="AA16" s="27">
        <v>1998</v>
      </c>
      <c r="AB16" s="28">
        <f t="shared" si="0"/>
        <v>93435</v>
      </c>
      <c r="AC16" s="29">
        <f t="shared" si="0"/>
        <v>6229</v>
      </c>
    </row>
    <row r="17" spans="1:29" ht="18" customHeight="1">
      <c r="A17" s="23" t="s">
        <v>30</v>
      </c>
      <c r="B17" s="24">
        <v>0</v>
      </c>
      <c r="C17" s="25">
        <v>0</v>
      </c>
      <c r="D17" s="49"/>
      <c r="E17" s="50"/>
      <c r="F17" s="49"/>
      <c r="G17" s="50"/>
      <c r="H17" s="49"/>
      <c r="I17" s="50"/>
      <c r="J17" s="49"/>
      <c r="K17" s="50"/>
      <c r="L17" s="48"/>
      <c r="M17" s="51"/>
      <c r="N17" s="49"/>
      <c r="O17" s="50"/>
      <c r="P17" s="48"/>
      <c r="Q17" s="51"/>
      <c r="R17" s="49"/>
      <c r="S17" s="50"/>
      <c r="T17" s="49"/>
      <c r="U17" s="50"/>
      <c r="V17" s="51"/>
      <c r="W17" s="51"/>
      <c r="X17" s="49"/>
      <c r="Y17" s="50"/>
      <c r="Z17" s="51">
        <v>0</v>
      </c>
      <c r="AA17" s="51">
        <v>0</v>
      </c>
      <c r="AB17" s="28">
        <f t="shared" si="0"/>
        <v>0</v>
      </c>
      <c r="AC17" s="29">
        <f t="shared" si="0"/>
        <v>0</v>
      </c>
    </row>
    <row r="18" spans="1:29" ht="18" customHeight="1">
      <c r="A18" s="23" t="s">
        <v>31</v>
      </c>
      <c r="B18" s="24">
        <v>0</v>
      </c>
      <c r="C18" s="25">
        <v>0</v>
      </c>
      <c r="D18" s="49"/>
      <c r="E18" s="50"/>
      <c r="F18" s="49"/>
      <c r="G18" s="50"/>
      <c r="H18" s="49"/>
      <c r="I18" s="50"/>
      <c r="J18" s="49"/>
      <c r="K18" s="50"/>
      <c r="L18" s="48"/>
      <c r="M18" s="51"/>
      <c r="N18" s="49"/>
      <c r="O18" s="50"/>
      <c r="P18" s="48"/>
      <c r="Q18" s="51"/>
      <c r="R18" s="49"/>
      <c r="S18" s="50"/>
      <c r="T18" s="49"/>
      <c r="U18" s="50"/>
      <c r="V18" s="51"/>
      <c r="W18" s="51"/>
      <c r="X18" s="49"/>
      <c r="Y18" s="50"/>
      <c r="Z18" s="51">
        <v>0</v>
      </c>
      <c r="AA18" s="51">
        <v>0</v>
      </c>
      <c r="AB18" s="28">
        <f t="shared" si="0"/>
        <v>0</v>
      </c>
      <c r="AC18" s="29">
        <f t="shared" si="0"/>
        <v>0</v>
      </c>
    </row>
    <row r="19" spans="1:29" ht="18" customHeight="1">
      <c r="A19" s="23" t="s">
        <v>32</v>
      </c>
      <c r="B19" s="24">
        <v>0</v>
      </c>
      <c r="C19" s="25">
        <v>0</v>
      </c>
      <c r="D19" s="26">
        <v>7620</v>
      </c>
      <c r="E19" s="25">
        <v>508</v>
      </c>
      <c r="F19" s="26"/>
      <c r="G19" s="25"/>
      <c r="H19" s="26"/>
      <c r="I19" s="25"/>
      <c r="J19" s="26"/>
      <c r="K19" s="25"/>
      <c r="L19" s="24"/>
      <c r="M19" s="27"/>
      <c r="N19" s="26"/>
      <c r="O19" s="25"/>
      <c r="P19" s="24"/>
      <c r="Q19" s="27"/>
      <c r="R19" s="26"/>
      <c r="S19" s="25"/>
      <c r="T19" s="26"/>
      <c r="U19" s="25"/>
      <c r="V19" s="27"/>
      <c r="W19" s="27"/>
      <c r="X19" s="26"/>
      <c r="Y19" s="25"/>
      <c r="Z19" s="27">
        <v>6150</v>
      </c>
      <c r="AA19" s="27">
        <v>410</v>
      </c>
      <c r="AB19" s="28">
        <f t="shared" si="0"/>
        <v>13770</v>
      </c>
      <c r="AC19" s="29">
        <f t="shared" si="0"/>
        <v>918</v>
      </c>
    </row>
    <row r="20" spans="1:29" ht="18" customHeight="1">
      <c r="A20" s="23" t="s">
        <v>33</v>
      </c>
      <c r="B20" s="24">
        <v>0</v>
      </c>
      <c r="C20" s="25">
        <v>0</v>
      </c>
      <c r="D20" s="26">
        <v>1080</v>
      </c>
      <c r="E20" s="25">
        <v>72</v>
      </c>
      <c r="F20" s="26"/>
      <c r="G20" s="25"/>
      <c r="H20" s="26"/>
      <c r="I20" s="25"/>
      <c r="J20" s="26"/>
      <c r="K20" s="25"/>
      <c r="L20" s="24"/>
      <c r="M20" s="27"/>
      <c r="N20" s="26"/>
      <c r="O20" s="25"/>
      <c r="P20" s="24"/>
      <c r="Q20" s="27"/>
      <c r="R20" s="26"/>
      <c r="S20" s="25"/>
      <c r="T20" s="26"/>
      <c r="U20" s="25"/>
      <c r="V20" s="27"/>
      <c r="W20" s="27"/>
      <c r="X20" s="26"/>
      <c r="Y20" s="25"/>
      <c r="Z20" s="27">
        <v>7845</v>
      </c>
      <c r="AA20" s="27">
        <v>523</v>
      </c>
      <c r="AB20" s="28">
        <f t="shared" si="0"/>
        <v>8925</v>
      </c>
      <c r="AC20" s="29">
        <f t="shared" si="0"/>
        <v>595</v>
      </c>
    </row>
    <row r="21" spans="1:29" ht="18" customHeight="1">
      <c r="A21" s="23" t="s">
        <v>34</v>
      </c>
      <c r="B21" s="35">
        <v>286750</v>
      </c>
      <c r="C21" s="34">
        <v>19113</v>
      </c>
      <c r="D21" s="33">
        <v>292950</v>
      </c>
      <c r="E21" s="34">
        <v>19530</v>
      </c>
      <c r="F21" s="33"/>
      <c r="G21" s="34"/>
      <c r="H21" s="33"/>
      <c r="I21" s="34"/>
      <c r="J21" s="33"/>
      <c r="K21" s="34"/>
      <c r="L21" s="35"/>
      <c r="M21" s="36"/>
      <c r="N21" s="33"/>
      <c r="O21" s="34"/>
      <c r="P21" s="35"/>
      <c r="Q21" s="36"/>
      <c r="R21" s="33"/>
      <c r="S21" s="34"/>
      <c r="T21" s="33"/>
      <c r="U21" s="34"/>
      <c r="V21" s="36"/>
      <c r="W21" s="36"/>
      <c r="X21" s="33"/>
      <c r="Y21" s="34"/>
      <c r="Z21" s="36">
        <v>270470</v>
      </c>
      <c r="AA21" s="36">
        <v>18028</v>
      </c>
      <c r="AB21" s="37">
        <f t="shared" si="0"/>
        <v>850170</v>
      </c>
      <c r="AC21" s="38">
        <f t="shared" si="0"/>
        <v>56671</v>
      </c>
    </row>
    <row r="22" spans="1:29" s="47" customFormat="1" ht="18" customHeight="1" thickBot="1">
      <c r="A22" s="39" t="s">
        <v>35</v>
      </c>
      <c r="B22" s="40">
        <f t="shared" ref="B22:Q22" si="4">SUM(B15:B21)</f>
        <v>2980355</v>
      </c>
      <c r="C22" s="52">
        <f t="shared" si="4"/>
        <v>198674</v>
      </c>
      <c r="D22" s="43">
        <f>SUM(D15:D21)</f>
        <v>2747885</v>
      </c>
      <c r="E22" s="41">
        <f t="shared" si="4"/>
        <v>183185</v>
      </c>
      <c r="F22" s="43">
        <f t="shared" si="4"/>
        <v>0</v>
      </c>
      <c r="G22" s="41">
        <f t="shared" si="4"/>
        <v>0</v>
      </c>
      <c r="H22" s="43">
        <f t="shared" si="4"/>
        <v>0</v>
      </c>
      <c r="I22" s="41">
        <f t="shared" si="4"/>
        <v>0</v>
      </c>
      <c r="J22" s="43">
        <f t="shared" si="4"/>
        <v>0</v>
      </c>
      <c r="K22" s="41">
        <f t="shared" si="4"/>
        <v>0</v>
      </c>
      <c r="L22" s="40">
        <f t="shared" si="4"/>
        <v>0</v>
      </c>
      <c r="M22" s="42">
        <f t="shared" si="4"/>
        <v>0</v>
      </c>
      <c r="N22" s="43">
        <f t="shared" si="4"/>
        <v>0</v>
      </c>
      <c r="O22" s="41">
        <f t="shared" si="4"/>
        <v>0</v>
      </c>
      <c r="P22" s="40">
        <f t="shared" si="4"/>
        <v>0</v>
      </c>
      <c r="Q22" s="42">
        <f t="shared" si="4"/>
        <v>0</v>
      </c>
      <c r="R22" s="43">
        <f t="shared" ref="R22:Y22" si="5">SUM(R15:R21)</f>
        <v>0</v>
      </c>
      <c r="S22" s="41">
        <f t="shared" si="5"/>
        <v>0</v>
      </c>
      <c r="T22" s="43">
        <f t="shared" si="5"/>
        <v>0</v>
      </c>
      <c r="U22" s="41">
        <f t="shared" si="5"/>
        <v>0</v>
      </c>
      <c r="V22" s="42">
        <f t="shared" si="5"/>
        <v>0</v>
      </c>
      <c r="W22" s="42">
        <f t="shared" si="5"/>
        <v>0</v>
      </c>
      <c r="X22" s="43">
        <f t="shared" si="5"/>
        <v>0</v>
      </c>
      <c r="Y22" s="41">
        <f t="shared" si="5"/>
        <v>0</v>
      </c>
      <c r="Z22" s="42">
        <f>SUM(Z15:Z21)</f>
        <v>3032620</v>
      </c>
      <c r="AA22" s="42">
        <f>SUM(AA15:AA21)</f>
        <v>202169</v>
      </c>
      <c r="AB22" s="44">
        <f t="shared" si="0"/>
        <v>8760860</v>
      </c>
      <c r="AC22" s="45">
        <f t="shared" si="0"/>
        <v>584028</v>
      </c>
    </row>
    <row r="23" spans="1:29" ht="18" customHeight="1">
      <c r="A23" s="23" t="s">
        <v>36</v>
      </c>
      <c r="B23" s="48">
        <v>633390</v>
      </c>
      <c r="C23" s="50">
        <v>42226</v>
      </c>
      <c r="D23" s="26">
        <v>593400</v>
      </c>
      <c r="E23" s="25">
        <v>39560</v>
      </c>
      <c r="F23" s="26"/>
      <c r="G23" s="25"/>
      <c r="H23" s="26"/>
      <c r="I23" s="25"/>
      <c r="J23" s="26"/>
      <c r="K23" s="25"/>
      <c r="L23" s="24"/>
      <c r="M23" s="27"/>
      <c r="N23" s="26"/>
      <c r="O23" s="25"/>
      <c r="P23" s="24"/>
      <c r="Q23" s="27"/>
      <c r="R23" s="26"/>
      <c r="S23" s="25"/>
      <c r="T23" s="26"/>
      <c r="U23" s="25"/>
      <c r="V23" s="27"/>
      <c r="W23" s="27"/>
      <c r="X23" s="26"/>
      <c r="Y23" s="25"/>
      <c r="Z23" s="27">
        <v>731325</v>
      </c>
      <c r="AA23" s="27">
        <v>48758</v>
      </c>
      <c r="AB23" s="28">
        <f t="shared" si="0"/>
        <v>1958115</v>
      </c>
      <c r="AC23" s="29">
        <f t="shared" si="0"/>
        <v>130544</v>
      </c>
    </row>
    <row r="24" spans="1:29" ht="18" customHeight="1">
      <c r="A24" s="23" t="s">
        <v>37</v>
      </c>
      <c r="B24" s="35">
        <v>440805</v>
      </c>
      <c r="C24" s="34">
        <v>29803</v>
      </c>
      <c r="D24" s="33">
        <v>454830</v>
      </c>
      <c r="E24" s="34">
        <v>30616</v>
      </c>
      <c r="F24" s="33"/>
      <c r="G24" s="34"/>
      <c r="H24" s="33"/>
      <c r="I24" s="34"/>
      <c r="J24" s="33"/>
      <c r="K24" s="34"/>
      <c r="L24" s="35"/>
      <c r="M24" s="36"/>
      <c r="N24" s="33"/>
      <c r="O24" s="34"/>
      <c r="P24" s="35"/>
      <c r="Q24" s="36"/>
      <c r="R24" s="33"/>
      <c r="S24" s="34"/>
      <c r="T24" s="33"/>
      <c r="U24" s="34"/>
      <c r="V24" s="36"/>
      <c r="W24" s="36"/>
      <c r="X24" s="33"/>
      <c r="Y24" s="34"/>
      <c r="Z24" s="36">
        <v>495075</v>
      </c>
      <c r="AA24" s="36">
        <v>33413</v>
      </c>
      <c r="AB24" s="37">
        <f t="shared" si="0"/>
        <v>1390710</v>
      </c>
      <c r="AC24" s="38">
        <f t="shared" si="0"/>
        <v>93832</v>
      </c>
    </row>
    <row r="25" spans="1:29" s="47" customFormat="1" ht="18" customHeight="1" thickBot="1">
      <c r="A25" s="39" t="s">
        <v>38</v>
      </c>
      <c r="B25" s="40">
        <f>SUM(B23:B24)</f>
        <v>1074195</v>
      </c>
      <c r="C25" s="52">
        <f>+C24+C23</f>
        <v>72029</v>
      </c>
      <c r="D25" s="43">
        <f t="shared" ref="D25:Y25" si="6">SUM(D23:D24)</f>
        <v>1048230</v>
      </c>
      <c r="E25" s="41">
        <f t="shared" si="6"/>
        <v>70176</v>
      </c>
      <c r="F25" s="43">
        <f t="shared" si="6"/>
        <v>0</v>
      </c>
      <c r="G25" s="41">
        <f t="shared" si="6"/>
        <v>0</v>
      </c>
      <c r="H25" s="43">
        <f t="shared" si="6"/>
        <v>0</v>
      </c>
      <c r="I25" s="41">
        <f t="shared" si="6"/>
        <v>0</v>
      </c>
      <c r="J25" s="43">
        <f t="shared" si="6"/>
        <v>0</v>
      </c>
      <c r="K25" s="41">
        <f t="shared" si="6"/>
        <v>0</v>
      </c>
      <c r="L25" s="40">
        <f t="shared" si="6"/>
        <v>0</v>
      </c>
      <c r="M25" s="42">
        <f t="shared" si="6"/>
        <v>0</v>
      </c>
      <c r="N25" s="43">
        <f t="shared" si="6"/>
        <v>0</v>
      </c>
      <c r="O25" s="41">
        <f t="shared" si="6"/>
        <v>0</v>
      </c>
      <c r="P25" s="40">
        <f t="shared" si="6"/>
        <v>0</v>
      </c>
      <c r="Q25" s="42">
        <f t="shared" si="6"/>
        <v>0</v>
      </c>
      <c r="R25" s="43">
        <f t="shared" si="6"/>
        <v>0</v>
      </c>
      <c r="S25" s="41">
        <f t="shared" si="6"/>
        <v>0</v>
      </c>
      <c r="T25" s="43">
        <f t="shared" si="6"/>
        <v>0</v>
      </c>
      <c r="U25" s="41">
        <f t="shared" si="6"/>
        <v>0</v>
      </c>
      <c r="V25" s="42">
        <f t="shared" si="6"/>
        <v>0</v>
      </c>
      <c r="W25" s="42">
        <f t="shared" si="6"/>
        <v>0</v>
      </c>
      <c r="X25" s="43">
        <f t="shared" si="6"/>
        <v>0</v>
      </c>
      <c r="Y25" s="41">
        <f t="shared" si="6"/>
        <v>0</v>
      </c>
      <c r="Z25" s="42">
        <f>SUM(Z23:Z24)</f>
        <v>1226400</v>
      </c>
      <c r="AA25" s="42">
        <f>SUM(AA23:AA24)</f>
        <v>82171</v>
      </c>
      <c r="AB25" s="44">
        <f t="shared" si="0"/>
        <v>3348825</v>
      </c>
      <c r="AC25" s="45">
        <f t="shared" si="0"/>
        <v>224376</v>
      </c>
    </row>
    <row r="26" spans="1:29" ht="18" customHeight="1">
      <c r="A26" s="23" t="s">
        <v>39</v>
      </c>
      <c r="B26" s="24">
        <v>2719800</v>
      </c>
      <c r="C26" s="25">
        <v>181314</v>
      </c>
      <c r="D26" s="26">
        <v>2656635</v>
      </c>
      <c r="E26" s="25">
        <v>177117</v>
      </c>
      <c r="F26" s="26"/>
      <c r="G26" s="25"/>
      <c r="H26" s="26"/>
      <c r="I26" s="25"/>
      <c r="J26" s="26"/>
      <c r="K26" s="25"/>
      <c r="L26" s="24"/>
      <c r="M26" s="27"/>
      <c r="N26" s="26"/>
      <c r="O26" s="25"/>
      <c r="P26" s="24"/>
      <c r="Q26" s="27"/>
      <c r="R26" s="26"/>
      <c r="S26" s="25"/>
      <c r="T26" s="26"/>
      <c r="U26" s="25"/>
      <c r="V26" s="27"/>
      <c r="W26" s="27"/>
      <c r="X26" s="26"/>
      <c r="Y26" s="25"/>
      <c r="Z26" s="27">
        <v>2587050</v>
      </c>
      <c r="AA26" s="27">
        <v>172470</v>
      </c>
      <c r="AB26" s="28">
        <f t="shared" si="0"/>
        <v>7963485</v>
      </c>
      <c r="AC26" s="29">
        <f t="shared" si="0"/>
        <v>530901</v>
      </c>
    </row>
    <row r="27" spans="1:29" ht="18" customHeight="1">
      <c r="A27" s="23" t="s">
        <v>40</v>
      </c>
      <c r="B27" s="35">
        <v>75735</v>
      </c>
      <c r="C27" s="34">
        <v>5049</v>
      </c>
      <c r="D27" s="33">
        <v>80025</v>
      </c>
      <c r="E27" s="34">
        <v>5335</v>
      </c>
      <c r="F27" s="33"/>
      <c r="G27" s="34"/>
      <c r="H27" s="33"/>
      <c r="I27" s="34"/>
      <c r="J27" s="33"/>
      <c r="K27" s="34"/>
      <c r="L27" s="35"/>
      <c r="M27" s="36"/>
      <c r="N27" s="33"/>
      <c r="O27" s="34"/>
      <c r="P27" s="35"/>
      <c r="Q27" s="36"/>
      <c r="R27" s="33"/>
      <c r="S27" s="34"/>
      <c r="T27" s="33"/>
      <c r="U27" s="34"/>
      <c r="V27" s="36"/>
      <c r="W27" s="36"/>
      <c r="X27" s="33"/>
      <c r="Y27" s="34"/>
      <c r="Z27" s="36">
        <v>93195</v>
      </c>
      <c r="AA27" s="36">
        <v>6213</v>
      </c>
      <c r="AB27" s="37">
        <f t="shared" si="0"/>
        <v>248955</v>
      </c>
      <c r="AC27" s="38">
        <f t="shared" si="0"/>
        <v>16597</v>
      </c>
    </row>
    <row r="28" spans="1:29" s="47" customFormat="1" ht="18" customHeight="1" thickBot="1">
      <c r="A28" s="39" t="s">
        <v>41</v>
      </c>
      <c r="B28" s="40">
        <f t="shared" ref="B28:Q28" si="7">SUM(B26:B27)</f>
        <v>2795535</v>
      </c>
      <c r="C28" s="52">
        <f t="shared" si="7"/>
        <v>186363</v>
      </c>
      <c r="D28" s="43">
        <f t="shared" si="7"/>
        <v>2736660</v>
      </c>
      <c r="E28" s="41">
        <f t="shared" si="7"/>
        <v>182452</v>
      </c>
      <c r="F28" s="43">
        <f t="shared" si="7"/>
        <v>0</v>
      </c>
      <c r="G28" s="41">
        <f t="shared" si="7"/>
        <v>0</v>
      </c>
      <c r="H28" s="43">
        <f t="shared" si="7"/>
        <v>0</v>
      </c>
      <c r="I28" s="41">
        <f t="shared" si="7"/>
        <v>0</v>
      </c>
      <c r="J28" s="43">
        <f t="shared" si="7"/>
        <v>0</v>
      </c>
      <c r="K28" s="41">
        <f t="shared" si="7"/>
        <v>0</v>
      </c>
      <c r="L28" s="40">
        <f t="shared" si="7"/>
        <v>0</v>
      </c>
      <c r="M28" s="42">
        <f t="shared" si="7"/>
        <v>0</v>
      </c>
      <c r="N28" s="43">
        <f t="shared" si="7"/>
        <v>0</v>
      </c>
      <c r="O28" s="41">
        <f t="shared" si="7"/>
        <v>0</v>
      </c>
      <c r="P28" s="40">
        <f t="shared" si="7"/>
        <v>0</v>
      </c>
      <c r="Q28" s="42">
        <f t="shared" si="7"/>
        <v>0</v>
      </c>
      <c r="R28" s="43">
        <f>SUM(R26:R27)</f>
        <v>0</v>
      </c>
      <c r="S28" s="41">
        <f t="shared" ref="S28:U28" si="8">SUM(S26:S27)</f>
        <v>0</v>
      </c>
      <c r="T28" s="43">
        <f>SUM(T26:T27)</f>
        <v>0</v>
      </c>
      <c r="U28" s="41">
        <f t="shared" si="8"/>
        <v>0</v>
      </c>
      <c r="V28" s="42">
        <f>SUM(V26:V27)</f>
        <v>0</v>
      </c>
      <c r="W28" s="42">
        <f t="shared" ref="W28:Y28" si="9">SUM(W26:W27)</f>
        <v>0</v>
      </c>
      <c r="X28" s="43">
        <f>SUM(X26:X27)</f>
        <v>0</v>
      </c>
      <c r="Y28" s="41">
        <f t="shared" si="9"/>
        <v>0</v>
      </c>
      <c r="Z28" s="42">
        <f>SUM(Z26:Z27)</f>
        <v>2680245</v>
      </c>
      <c r="AA28" s="42">
        <f>SUM(AA26:AA27)</f>
        <v>178683</v>
      </c>
      <c r="AB28" s="44">
        <f t="shared" si="0"/>
        <v>8212440</v>
      </c>
      <c r="AC28" s="45">
        <f t="shared" si="0"/>
        <v>547498</v>
      </c>
    </row>
    <row r="29" spans="1:29" ht="18" customHeight="1">
      <c r="A29" s="23" t="s">
        <v>42</v>
      </c>
      <c r="B29" s="24">
        <v>1379325</v>
      </c>
      <c r="C29" s="25">
        <v>91950</v>
      </c>
      <c r="D29" s="26">
        <v>1518385</v>
      </c>
      <c r="E29" s="25">
        <v>101227</v>
      </c>
      <c r="F29" s="26"/>
      <c r="G29" s="25"/>
      <c r="H29" s="26"/>
      <c r="I29" s="25"/>
      <c r="J29" s="49"/>
      <c r="K29" s="25"/>
      <c r="L29" s="24"/>
      <c r="M29" s="27"/>
      <c r="N29" s="26"/>
      <c r="O29" s="25"/>
      <c r="P29" s="24"/>
      <c r="Q29" s="27"/>
      <c r="R29" s="26"/>
      <c r="S29" s="25"/>
      <c r="T29" s="26"/>
      <c r="U29" s="25"/>
      <c r="V29" s="27"/>
      <c r="W29" s="27"/>
      <c r="X29" s="26"/>
      <c r="Y29" s="25"/>
      <c r="Z29" s="27">
        <v>1368610</v>
      </c>
      <c r="AA29" s="27">
        <v>91256</v>
      </c>
      <c r="AB29" s="28">
        <f t="shared" si="0"/>
        <v>4266320</v>
      </c>
      <c r="AC29" s="29">
        <f t="shared" si="0"/>
        <v>284433</v>
      </c>
    </row>
    <row r="30" spans="1:29" ht="18" customHeight="1">
      <c r="A30" s="23" t="s">
        <v>43</v>
      </c>
      <c r="B30" s="24">
        <v>598680</v>
      </c>
      <c r="C30" s="25">
        <v>39934</v>
      </c>
      <c r="D30" s="26">
        <v>492105</v>
      </c>
      <c r="E30" s="25">
        <v>32795</v>
      </c>
      <c r="F30" s="26"/>
      <c r="G30" s="25"/>
      <c r="H30" s="26"/>
      <c r="I30" s="25"/>
      <c r="J30" s="26"/>
      <c r="K30" s="25"/>
      <c r="L30" s="24"/>
      <c r="M30" s="27"/>
      <c r="N30" s="26"/>
      <c r="O30" s="25"/>
      <c r="P30" s="24"/>
      <c r="Q30" s="27"/>
      <c r="R30" s="26"/>
      <c r="S30" s="25"/>
      <c r="T30" s="26"/>
      <c r="U30" s="25"/>
      <c r="V30" s="27"/>
      <c r="W30" s="27"/>
      <c r="X30" s="26"/>
      <c r="Y30" s="25"/>
      <c r="Z30" s="27">
        <v>541195</v>
      </c>
      <c r="AA30" s="27">
        <v>36049</v>
      </c>
      <c r="AB30" s="28">
        <f t="shared" si="0"/>
        <v>1631980</v>
      </c>
      <c r="AC30" s="29">
        <f t="shared" si="0"/>
        <v>108778</v>
      </c>
    </row>
    <row r="31" spans="1:29" ht="18" customHeight="1">
      <c r="A31" s="23" t="s">
        <v>44</v>
      </c>
      <c r="B31" s="31">
        <v>0</v>
      </c>
      <c r="C31" s="53">
        <v>0</v>
      </c>
      <c r="D31" s="33">
        <f>11745+630</f>
        <v>12375</v>
      </c>
      <c r="E31" s="34">
        <f>783+42</f>
        <v>825</v>
      </c>
      <c r="F31" s="33"/>
      <c r="G31" s="34"/>
      <c r="H31" s="33"/>
      <c r="I31" s="34"/>
      <c r="J31" s="33"/>
      <c r="K31" s="34"/>
      <c r="L31" s="35"/>
      <c r="M31" s="36"/>
      <c r="N31" s="33"/>
      <c r="O31" s="34"/>
      <c r="P31" s="35"/>
      <c r="Q31" s="36"/>
      <c r="R31" s="33"/>
      <c r="S31" s="34"/>
      <c r="T31" s="33"/>
      <c r="U31" s="34"/>
      <c r="V31" s="36"/>
      <c r="W31" s="36"/>
      <c r="X31" s="33"/>
      <c r="Y31" s="34"/>
      <c r="Z31" s="36">
        <v>18915</v>
      </c>
      <c r="AA31" s="36">
        <v>1255</v>
      </c>
      <c r="AB31" s="37">
        <f t="shared" si="0"/>
        <v>31290</v>
      </c>
      <c r="AC31" s="38">
        <f t="shared" si="0"/>
        <v>2080</v>
      </c>
    </row>
    <row r="32" spans="1:29" ht="18" customHeight="1" thickBot="1">
      <c r="A32" s="39" t="s">
        <v>45</v>
      </c>
      <c r="B32" s="40">
        <f t="shared" ref="B32:Q32" si="10">SUM(B29:B31)</f>
        <v>1978005</v>
      </c>
      <c r="C32" s="52">
        <f t="shared" si="10"/>
        <v>131884</v>
      </c>
      <c r="D32" s="43">
        <f t="shared" si="10"/>
        <v>2022865</v>
      </c>
      <c r="E32" s="52">
        <f t="shared" si="10"/>
        <v>134847</v>
      </c>
      <c r="F32" s="43">
        <f t="shared" si="10"/>
        <v>0</v>
      </c>
      <c r="G32" s="52">
        <f t="shared" si="10"/>
        <v>0</v>
      </c>
      <c r="H32" s="43">
        <f t="shared" si="10"/>
        <v>0</v>
      </c>
      <c r="I32" s="52">
        <f t="shared" si="10"/>
        <v>0</v>
      </c>
      <c r="J32" s="43">
        <f t="shared" si="10"/>
        <v>0</v>
      </c>
      <c r="K32" s="52">
        <f t="shared" si="10"/>
        <v>0</v>
      </c>
      <c r="L32" s="40">
        <f t="shared" si="10"/>
        <v>0</v>
      </c>
      <c r="M32" s="54">
        <f t="shared" si="10"/>
        <v>0</v>
      </c>
      <c r="N32" s="43">
        <f t="shared" si="10"/>
        <v>0</v>
      </c>
      <c r="O32" s="52">
        <f t="shared" si="10"/>
        <v>0</v>
      </c>
      <c r="P32" s="40">
        <f t="shared" si="10"/>
        <v>0</v>
      </c>
      <c r="Q32" s="54">
        <f t="shared" si="10"/>
        <v>0</v>
      </c>
      <c r="R32" s="43">
        <f>SUM(R29:R31)</f>
        <v>0</v>
      </c>
      <c r="S32" s="52">
        <f t="shared" ref="S32:U32" si="11">SUM(S29:S31)</f>
        <v>0</v>
      </c>
      <c r="T32" s="43">
        <f>SUM(T29:T31)</f>
        <v>0</v>
      </c>
      <c r="U32" s="52">
        <f t="shared" si="11"/>
        <v>0</v>
      </c>
      <c r="V32" s="54">
        <f>SUM(V29:V31)</f>
        <v>0</v>
      </c>
      <c r="W32" s="54">
        <f t="shared" ref="W32:Y32" si="12">SUM(W29:W31)</f>
        <v>0</v>
      </c>
      <c r="X32" s="43">
        <f>SUM(X29:X31)</f>
        <v>0</v>
      </c>
      <c r="Y32" s="52">
        <f t="shared" si="12"/>
        <v>0</v>
      </c>
      <c r="Z32" s="54">
        <f>SUM(Z29:Z31)</f>
        <v>1928720</v>
      </c>
      <c r="AA32" s="54">
        <f>SUM(AA29:AA31)</f>
        <v>128560</v>
      </c>
      <c r="AB32" s="44">
        <f t="shared" si="0"/>
        <v>5929590</v>
      </c>
      <c r="AC32" s="55">
        <f t="shared" si="0"/>
        <v>395291</v>
      </c>
    </row>
    <row r="33" spans="1:31" ht="3.75" customHeight="1">
      <c r="A33" s="56"/>
      <c r="B33" s="24"/>
      <c r="C33" s="25"/>
      <c r="D33" s="26"/>
      <c r="E33" s="25"/>
      <c r="F33" s="26"/>
      <c r="G33" s="25"/>
      <c r="H33" s="26"/>
      <c r="I33" s="25"/>
      <c r="J33" s="26"/>
      <c r="K33" s="25"/>
      <c r="L33" s="24"/>
      <c r="M33" s="27"/>
      <c r="N33" s="26"/>
      <c r="O33" s="25"/>
      <c r="P33" s="24"/>
      <c r="Q33" s="27"/>
      <c r="R33" s="26"/>
      <c r="S33" s="25"/>
      <c r="T33" s="26"/>
      <c r="U33" s="25"/>
      <c r="V33" s="27"/>
      <c r="W33" s="27"/>
      <c r="X33" s="26"/>
      <c r="Y33" s="25"/>
      <c r="Z33" s="27"/>
      <c r="AA33" s="27"/>
      <c r="AB33" s="28">
        <f t="shared" ref="AB33:AC49" si="13">+B33+D33+F33+H33+J33+L33+N33+P33+R33+T33+V33+X33</f>
        <v>0</v>
      </c>
      <c r="AC33" s="29">
        <f t="shared" si="13"/>
        <v>0</v>
      </c>
    </row>
    <row r="34" spans="1:31" ht="18" customHeight="1">
      <c r="A34" s="23" t="s">
        <v>46</v>
      </c>
      <c r="B34" s="24">
        <v>1168040</v>
      </c>
      <c r="C34" s="25">
        <v>77868</v>
      </c>
      <c r="D34" s="26">
        <v>1026555</v>
      </c>
      <c r="E34" s="25">
        <v>68435</v>
      </c>
      <c r="F34" s="26"/>
      <c r="G34" s="25"/>
      <c r="H34" s="26"/>
      <c r="I34" s="25"/>
      <c r="J34" s="26"/>
      <c r="K34" s="25"/>
      <c r="L34" s="24"/>
      <c r="M34" s="27"/>
      <c r="N34" s="26"/>
      <c r="O34" s="25"/>
      <c r="P34" s="24"/>
      <c r="Q34" s="27"/>
      <c r="R34" s="26"/>
      <c r="S34" s="25"/>
      <c r="T34" s="26"/>
      <c r="U34" s="25"/>
      <c r="V34" s="27"/>
      <c r="W34" s="27"/>
      <c r="X34" s="26"/>
      <c r="Y34" s="25"/>
      <c r="Z34" s="27">
        <v>997485</v>
      </c>
      <c r="AA34" s="27">
        <v>66499</v>
      </c>
      <c r="AB34" s="28">
        <f t="shared" ref="AB34:AC36" si="14">+B34+D34+F34+H34+J34+L34+N34+P34+R34+T34+V34+X34+Z34</f>
        <v>3192080</v>
      </c>
      <c r="AC34" s="29">
        <f t="shared" si="14"/>
        <v>212802</v>
      </c>
    </row>
    <row r="35" spans="1:31" ht="18" customHeight="1">
      <c r="A35" s="23" t="s">
        <v>47</v>
      </c>
      <c r="B35" s="24">
        <v>3284045</v>
      </c>
      <c r="C35" s="25">
        <v>218917</v>
      </c>
      <c r="D35" s="26">
        <v>3238760</v>
      </c>
      <c r="E35" s="25">
        <v>215911</v>
      </c>
      <c r="F35" s="26"/>
      <c r="G35" s="25"/>
      <c r="H35" s="26"/>
      <c r="I35" s="25"/>
      <c r="J35" s="26"/>
      <c r="K35" s="25"/>
      <c r="L35" s="24"/>
      <c r="M35" s="27"/>
      <c r="N35" s="26"/>
      <c r="O35" s="25"/>
      <c r="P35" s="24"/>
      <c r="Q35" s="27"/>
      <c r="R35" s="26"/>
      <c r="S35" s="25"/>
      <c r="T35" s="26"/>
      <c r="U35" s="25"/>
      <c r="V35" s="27"/>
      <c r="W35" s="27"/>
      <c r="X35" s="26"/>
      <c r="Y35" s="25"/>
      <c r="Z35" s="27">
        <v>3520095</v>
      </c>
      <c r="AA35" s="27">
        <v>234672</v>
      </c>
      <c r="AB35" s="28">
        <f t="shared" si="14"/>
        <v>10042900</v>
      </c>
      <c r="AC35" s="29">
        <f t="shared" si="14"/>
        <v>669500</v>
      </c>
    </row>
    <row r="36" spans="1:31" ht="18" customHeight="1">
      <c r="A36" s="23" t="s">
        <v>48</v>
      </c>
      <c r="B36" s="24">
        <v>1863425</v>
      </c>
      <c r="C36" s="25">
        <v>124225</v>
      </c>
      <c r="D36" s="26">
        <v>1899865</v>
      </c>
      <c r="E36" s="25">
        <v>126648</v>
      </c>
      <c r="F36" s="26"/>
      <c r="G36" s="25"/>
      <c r="H36" s="26"/>
      <c r="I36" s="25"/>
      <c r="J36" s="26"/>
      <c r="K36" s="25"/>
      <c r="L36" s="24"/>
      <c r="M36" s="27"/>
      <c r="N36" s="26"/>
      <c r="O36" s="25"/>
      <c r="P36" s="24"/>
      <c r="Q36" s="27"/>
      <c r="R36" s="26"/>
      <c r="S36" s="25"/>
      <c r="T36" s="26"/>
      <c r="U36" s="25"/>
      <c r="V36" s="27"/>
      <c r="W36" s="27"/>
      <c r="X36" s="26"/>
      <c r="Y36" s="25"/>
      <c r="Z36" s="27">
        <v>2226950</v>
      </c>
      <c r="AA36" s="27">
        <v>148456</v>
      </c>
      <c r="AB36" s="28">
        <f t="shared" si="14"/>
        <v>5990240</v>
      </c>
      <c r="AC36" s="29">
        <f t="shared" si="14"/>
        <v>399329</v>
      </c>
    </row>
    <row r="37" spans="1:31" ht="4.5" customHeight="1">
      <c r="A37" s="23"/>
      <c r="B37" s="24"/>
      <c r="C37" s="25"/>
      <c r="D37" s="26"/>
      <c r="E37" s="25"/>
      <c r="F37" s="26"/>
      <c r="G37" s="25"/>
      <c r="H37" s="26"/>
      <c r="I37" s="25"/>
      <c r="J37" s="26"/>
      <c r="K37" s="25"/>
      <c r="L37" s="24"/>
      <c r="M37" s="27"/>
      <c r="N37" s="26"/>
      <c r="O37" s="25"/>
      <c r="P37" s="24"/>
      <c r="Q37" s="27"/>
      <c r="R37" s="26"/>
      <c r="S37" s="25"/>
      <c r="T37" s="26"/>
      <c r="U37" s="25"/>
      <c r="V37" s="27"/>
      <c r="W37" s="27"/>
      <c r="X37" s="26"/>
      <c r="Y37" s="25"/>
      <c r="Z37" s="27"/>
      <c r="AA37" s="27"/>
      <c r="AB37" s="28">
        <f t="shared" si="13"/>
        <v>0</v>
      </c>
      <c r="AC37" s="29"/>
    </row>
    <row r="38" spans="1:31" ht="18" customHeight="1">
      <c r="A38" s="57" t="s">
        <v>49</v>
      </c>
      <c r="B38" s="18">
        <f>+B9+B14+B22+B25+B28+B32+B34+B35+B36</f>
        <v>25574635</v>
      </c>
      <c r="C38" s="58">
        <f t="shared" ref="C38:M38" si="15">+C9+C14+C22+C25+C28+C32+C34+C35+C36</f>
        <v>1711483</v>
      </c>
      <c r="D38" s="20">
        <f t="shared" si="15"/>
        <v>24713575</v>
      </c>
      <c r="E38" s="58">
        <f t="shared" si="15"/>
        <v>1655414</v>
      </c>
      <c r="F38" s="20">
        <f t="shared" si="15"/>
        <v>0</v>
      </c>
      <c r="G38" s="58">
        <f t="shared" si="15"/>
        <v>0</v>
      </c>
      <c r="H38" s="20">
        <f t="shared" si="15"/>
        <v>0</v>
      </c>
      <c r="I38" s="58">
        <f t="shared" si="15"/>
        <v>0</v>
      </c>
      <c r="J38" s="20">
        <f t="shared" si="15"/>
        <v>0</v>
      </c>
      <c r="K38" s="58">
        <f t="shared" si="15"/>
        <v>0</v>
      </c>
      <c r="L38" s="18">
        <f t="shared" si="15"/>
        <v>0</v>
      </c>
      <c r="M38" s="59">
        <f t="shared" si="15"/>
        <v>0</v>
      </c>
      <c r="N38" s="20">
        <f t="shared" ref="N38:S38" si="16">+N36+N35+N34+N32+N28+N25+N22+N14+N9</f>
        <v>0</v>
      </c>
      <c r="O38" s="58">
        <f t="shared" si="16"/>
        <v>0</v>
      </c>
      <c r="P38" s="18">
        <f t="shared" si="16"/>
        <v>0</v>
      </c>
      <c r="Q38" s="59">
        <f t="shared" si="16"/>
        <v>0</v>
      </c>
      <c r="R38" s="20">
        <f t="shared" si="16"/>
        <v>0</v>
      </c>
      <c r="S38" s="58">
        <f t="shared" si="16"/>
        <v>0</v>
      </c>
      <c r="T38" s="20">
        <f>+T36+T35+T34+T32+T28+T25+T22+T14+T9</f>
        <v>0</v>
      </c>
      <c r="U38" s="58">
        <f t="shared" ref="U38:W38" si="17">+U36+U35+U34+U32+U28+U25+U22+U14+U9</f>
        <v>0</v>
      </c>
      <c r="V38" s="59">
        <f>+V36+V35+V34+V32+V28+V25+V22+V14+V9</f>
        <v>0</v>
      </c>
      <c r="W38" s="59">
        <f t="shared" si="17"/>
        <v>0</v>
      </c>
      <c r="X38" s="20">
        <f>+X36+X35+X34+X32+X28+X25+X22+X14+X9</f>
        <v>0</v>
      </c>
      <c r="Y38" s="58">
        <f t="shared" ref="Y38" si="18">+Y36+Y35+Y34+Y32+Y28+Y25+Y22+Y14+Y9</f>
        <v>0</v>
      </c>
      <c r="Z38" s="59">
        <f>Z9+Z14+Z22+Z25+Z28+Z32+Z34+Z35+Z36</f>
        <v>25873875</v>
      </c>
      <c r="AA38" s="59">
        <f>AA9+AA14+AA22+AA25+AA28+AA32+AA34+AA35+AA36</f>
        <v>1730961</v>
      </c>
      <c r="AB38" s="21">
        <f>+B38+D38+F38+H38+J38+L38+N38+P38+R38+T38+V38+X38+Z38</f>
        <v>76162085</v>
      </c>
      <c r="AC38" s="60">
        <f>+C38+E38+G38+I38+K38+M38+O38+Q38+S38+U38+W38+Y38+AA38</f>
        <v>5097858</v>
      </c>
      <c r="AE38" s="4"/>
    </row>
    <row r="39" spans="1:31" s="68" customFormat="1" ht="3" customHeight="1" thickBot="1">
      <c r="A39" s="61"/>
      <c r="B39" s="62"/>
      <c r="C39" s="63"/>
      <c r="D39" s="64"/>
      <c r="E39" s="63"/>
      <c r="F39" s="64"/>
      <c r="G39" s="63"/>
      <c r="H39" s="64"/>
      <c r="I39" s="63"/>
      <c r="J39" s="64"/>
      <c r="K39" s="63"/>
      <c r="L39" s="62"/>
      <c r="M39" s="65"/>
      <c r="N39" s="64"/>
      <c r="O39" s="63"/>
      <c r="P39" s="62"/>
      <c r="Q39" s="65"/>
      <c r="R39" s="64"/>
      <c r="S39" s="63"/>
      <c r="T39" s="64"/>
      <c r="U39" s="63"/>
      <c r="V39" s="65"/>
      <c r="W39" s="65"/>
      <c r="X39" s="64"/>
      <c r="Y39" s="63"/>
      <c r="Z39" s="65"/>
      <c r="AA39" s="65"/>
      <c r="AB39" s="66">
        <f t="shared" si="13"/>
        <v>0</v>
      </c>
      <c r="AC39" s="67">
        <f t="shared" si="13"/>
        <v>0</v>
      </c>
    </row>
    <row r="40" spans="1:31" s="68" customFormat="1" ht="18" customHeight="1">
      <c r="A40" s="69" t="s">
        <v>50</v>
      </c>
      <c r="B40" s="70">
        <v>718460</v>
      </c>
      <c r="C40" s="71">
        <v>49433</v>
      </c>
      <c r="D40" s="72">
        <v>793910</v>
      </c>
      <c r="E40" s="71">
        <v>54602</v>
      </c>
      <c r="F40" s="72"/>
      <c r="G40" s="71"/>
      <c r="H40" s="72"/>
      <c r="I40" s="71"/>
      <c r="J40" s="72"/>
      <c r="K40" s="71"/>
      <c r="L40" s="70"/>
      <c r="M40" s="73"/>
      <c r="N40" s="72"/>
      <c r="O40" s="71"/>
      <c r="P40" s="70"/>
      <c r="Q40" s="73"/>
      <c r="R40" s="72"/>
      <c r="S40" s="71"/>
      <c r="T40" s="72"/>
      <c r="U40" s="71"/>
      <c r="V40" s="73"/>
      <c r="W40" s="73"/>
      <c r="X40" s="72"/>
      <c r="Y40" s="71"/>
      <c r="Z40" s="73">
        <v>864050</v>
      </c>
      <c r="AA40" s="73">
        <v>58700</v>
      </c>
      <c r="AB40" s="74">
        <f>+B40+D40+F40+H40+J40+L40+N40+P40+R40+T40+V40+X40+Z40</f>
        <v>2376420</v>
      </c>
      <c r="AC40" s="75">
        <f>+C40+E40+G40+I40+K40+M40+O40+Q40+S40+U40+W40+Y40+AA40</f>
        <v>162735</v>
      </c>
      <c r="AE40" s="76"/>
    </row>
    <row r="41" spans="1:31" s="68" customFormat="1" ht="18" customHeight="1">
      <c r="A41" s="69" t="s">
        <v>51</v>
      </c>
      <c r="B41" s="70">
        <v>552190</v>
      </c>
      <c r="C41" s="71">
        <v>37295</v>
      </c>
      <c r="D41" s="72">
        <v>914380</v>
      </c>
      <c r="E41" s="71">
        <v>61144</v>
      </c>
      <c r="F41" s="72"/>
      <c r="G41" s="71"/>
      <c r="H41" s="72"/>
      <c r="I41" s="71"/>
      <c r="J41" s="72"/>
      <c r="K41" s="71"/>
      <c r="L41" s="70"/>
      <c r="M41" s="73"/>
      <c r="N41" s="72"/>
      <c r="O41" s="71"/>
      <c r="P41" s="70"/>
      <c r="Q41" s="73"/>
      <c r="R41" s="72"/>
      <c r="S41" s="71"/>
      <c r="T41" s="72"/>
      <c r="U41" s="71"/>
      <c r="V41" s="73"/>
      <c r="W41" s="73"/>
      <c r="X41" s="72"/>
      <c r="Y41" s="71"/>
      <c r="Z41" s="73">
        <v>989760</v>
      </c>
      <c r="AA41" s="73">
        <v>65940</v>
      </c>
      <c r="AB41" s="74">
        <f>+B41+D41+F41+H41+J41+L41+N41+P41+R41+T41+V41+X41+Z41</f>
        <v>2456330</v>
      </c>
      <c r="AC41" s="75">
        <f>+C41+E41+G41+I41+K41+M41+O41+Q41+S41+U41+W41+Y41+AA41</f>
        <v>164379</v>
      </c>
    </row>
    <row r="42" spans="1:31" s="68" customFormat="1" ht="18" customHeight="1">
      <c r="A42" s="23" t="s">
        <v>52</v>
      </c>
      <c r="B42" s="24">
        <v>0</v>
      </c>
      <c r="C42" s="25">
        <v>0</v>
      </c>
      <c r="D42" s="26"/>
      <c r="E42" s="25"/>
      <c r="F42" s="26"/>
      <c r="G42" s="25"/>
      <c r="H42" s="26"/>
      <c r="I42" s="25"/>
      <c r="J42" s="26"/>
      <c r="K42" s="25"/>
      <c r="L42" s="48"/>
      <c r="M42" s="51"/>
      <c r="N42" s="49"/>
      <c r="O42" s="50"/>
      <c r="P42" s="48"/>
      <c r="Q42" s="51"/>
      <c r="R42" s="49"/>
      <c r="S42" s="50"/>
      <c r="T42" s="49"/>
      <c r="U42" s="50"/>
      <c r="V42" s="51"/>
      <c r="W42" s="51"/>
      <c r="X42" s="49"/>
      <c r="Y42" s="50"/>
      <c r="Z42" s="51">
        <v>0</v>
      </c>
      <c r="AA42" s="51">
        <v>0</v>
      </c>
      <c r="AB42" s="28">
        <f t="shared" si="13"/>
        <v>0</v>
      </c>
      <c r="AC42" s="29">
        <f t="shared" si="13"/>
        <v>0</v>
      </c>
    </row>
    <row r="43" spans="1:31" s="68" customFormat="1" ht="18" customHeight="1">
      <c r="A43" s="23" t="s">
        <v>53</v>
      </c>
      <c r="B43" s="24">
        <v>8655</v>
      </c>
      <c r="C43" s="25">
        <v>577</v>
      </c>
      <c r="D43" s="26">
        <v>15630</v>
      </c>
      <c r="E43" s="25">
        <v>1042</v>
      </c>
      <c r="F43" s="26"/>
      <c r="G43" s="25"/>
      <c r="H43" s="26"/>
      <c r="I43" s="25"/>
      <c r="J43" s="26"/>
      <c r="K43" s="25"/>
      <c r="L43" s="24"/>
      <c r="M43" s="27"/>
      <c r="N43" s="26"/>
      <c r="O43" s="25"/>
      <c r="P43" s="24"/>
      <c r="Q43" s="27"/>
      <c r="R43" s="26"/>
      <c r="S43" s="25"/>
      <c r="T43" s="26"/>
      <c r="U43" s="25"/>
      <c r="V43" s="27"/>
      <c r="W43" s="27"/>
      <c r="X43" s="26"/>
      <c r="Y43" s="25"/>
      <c r="Z43" s="27">
        <v>16965</v>
      </c>
      <c r="AA43" s="27">
        <v>1131</v>
      </c>
      <c r="AB43" s="28">
        <f>+B43+D43+F43+H43+J43+L43+N43+P43+R43+T43+V43+X43+Z43</f>
        <v>41250</v>
      </c>
      <c r="AC43" s="29">
        <f>+C43+E43+G43+I43+K43+M43+O43+Q43+S43+U43+W43+Y43+AA43</f>
        <v>2750</v>
      </c>
      <c r="AE43" s="77"/>
    </row>
    <row r="44" spans="1:31" s="78" customFormat="1" ht="18" customHeight="1">
      <c r="A44" s="23" t="s">
        <v>54</v>
      </c>
      <c r="B44" s="35">
        <v>3825</v>
      </c>
      <c r="C44" s="34">
        <v>153</v>
      </c>
      <c r="D44" s="33">
        <v>13100</v>
      </c>
      <c r="E44" s="34">
        <v>524</v>
      </c>
      <c r="F44" s="33"/>
      <c r="G44" s="34"/>
      <c r="H44" s="33"/>
      <c r="I44" s="34"/>
      <c r="J44" s="33"/>
      <c r="K44" s="34"/>
      <c r="L44" s="35"/>
      <c r="M44" s="36"/>
      <c r="N44" s="33"/>
      <c r="O44" s="34"/>
      <c r="P44" s="35"/>
      <c r="Q44" s="36"/>
      <c r="R44" s="33"/>
      <c r="S44" s="34"/>
      <c r="T44" s="33"/>
      <c r="U44" s="34"/>
      <c r="V44" s="36"/>
      <c r="W44" s="36"/>
      <c r="X44" s="33"/>
      <c r="Y44" s="34"/>
      <c r="Z44" s="36">
        <v>12950</v>
      </c>
      <c r="AA44" s="36">
        <v>518</v>
      </c>
      <c r="AB44" s="37">
        <f>+B44+D44+F44+H44+J44+L44+N44+P44+R44+T44+V44+X44+Z44</f>
        <v>29875</v>
      </c>
      <c r="AC44" s="38">
        <f>AB44+C44+E44+G44+I44+K44+M44+O44+Q44+S44+U44+W44+Y44+AA44</f>
        <v>31070</v>
      </c>
      <c r="AE44" s="77"/>
    </row>
    <row r="45" spans="1:31" s="68" customFormat="1" ht="18" customHeight="1" thickBot="1">
      <c r="A45" s="39" t="s">
        <v>55</v>
      </c>
      <c r="B45" s="40">
        <f t="shared" ref="B45:K45" si="19">SUM(B41:B44)</f>
        <v>564670</v>
      </c>
      <c r="C45" s="52">
        <f t="shared" si="19"/>
        <v>38025</v>
      </c>
      <c r="D45" s="43">
        <f t="shared" si="19"/>
        <v>943110</v>
      </c>
      <c r="E45" s="41">
        <f t="shared" si="19"/>
        <v>62710</v>
      </c>
      <c r="F45" s="43">
        <f t="shared" si="19"/>
        <v>0</v>
      </c>
      <c r="G45" s="41">
        <f t="shared" si="19"/>
        <v>0</v>
      </c>
      <c r="H45" s="43">
        <f t="shared" si="19"/>
        <v>0</v>
      </c>
      <c r="I45" s="41">
        <f t="shared" si="19"/>
        <v>0</v>
      </c>
      <c r="J45" s="43">
        <f t="shared" si="19"/>
        <v>0</v>
      </c>
      <c r="K45" s="41">
        <f t="shared" si="19"/>
        <v>0</v>
      </c>
      <c r="L45" s="40">
        <f t="shared" ref="L45:Y45" si="20">SUM(L41:L44)</f>
        <v>0</v>
      </c>
      <c r="M45" s="42">
        <f t="shared" si="20"/>
        <v>0</v>
      </c>
      <c r="N45" s="43">
        <f t="shared" si="20"/>
        <v>0</v>
      </c>
      <c r="O45" s="41">
        <f t="shared" si="20"/>
        <v>0</v>
      </c>
      <c r="P45" s="40">
        <f t="shared" si="20"/>
        <v>0</v>
      </c>
      <c r="Q45" s="42">
        <f t="shared" si="20"/>
        <v>0</v>
      </c>
      <c r="R45" s="43">
        <f t="shared" si="20"/>
        <v>0</v>
      </c>
      <c r="S45" s="41">
        <f t="shared" si="20"/>
        <v>0</v>
      </c>
      <c r="T45" s="43">
        <f t="shared" si="20"/>
        <v>0</v>
      </c>
      <c r="U45" s="41">
        <f t="shared" si="20"/>
        <v>0</v>
      </c>
      <c r="V45" s="42">
        <f t="shared" si="20"/>
        <v>0</v>
      </c>
      <c r="W45" s="42">
        <f t="shared" si="20"/>
        <v>0</v>
      </c>
      <c r="X45" s="43">
        <f t="shared" si="20"/>
        <v>0</v>
      </c>
      <c r="Y45" s="41">
        <f t="shared" si="20"/>
        <v>0</v>
      </c>
      <c r="Z45" s="42">
        <f>SUM(Z41:Z44)</f>
        <v>1019675</v>
      </c>
      <c r="AA45" s="42">
        <f>SUM(AA41:AA44)</f>
        <v>67589</v>
      </c>
      <c r="AB45" s="44">
        <f>+B45+D45+F45+H45+J45+L45+N45+P45+R45+T45+V45+X45+Z45</f>
        <v>2527455</v>
      </c>
      <c r="AC45" s="45">
        <f>+C45+E45+G45+I45+K45+M45+O45+Q45+S45+U45+W45+Y45+AA45</f>
        <v>168324</v>
      </c>
    </row>
    <row r="46" spans="1:31" s="68" customFormat="1" ht="18" customHeight="1">
      <c r="A46" s="69" t="s">
        <v>56</v>
      </c>
      <c r="B46" s="70">
        <v>545830</v>
      </c>
      <c r="C46" s="71">
        <v>42156</v>
      </c>
      <c r="D46" s="72">
        <v>638300</v>
      </c>
      <c r="E46" s="71">
        <v>43484</v>
      </c>
      <c r="F46" s="72"/>
      <c r="G46" s="71"/>
      <c r="H46" s="72"/>
      <c r="I46" s="71"/>
      <c r="J46" s="72"/>
      <c r="K46" s="71"/>
      <c r="L46" s="70"/>
      <c r="M46" s="73"/>
      <c r="N46" s="72"/>
      <c r="O46" s="71"/>
      <c r="P46" s="70"/>
      <c r="Q46" s="73"/>
      <c r="R46" s="72"/>
      <c r="S46" s="71"/>
      <c r="T46" s="72"/>
      <c r="U46" s="71"/>
      <c r="V46" s="73"/>
      <c r="W46" s="73"/>
      <c r="X46" s="72"/>
      <c r="Y46" s="71"/>
      <c r="Z46" s="73">
        <v>683800</v>
      </c>
      <c r="AA46" s="73">
        <v>46639</v>
      </c>
      <c r="AB46" s="74">
        <f>+B46+D46+F46+H46+J46+L46+N46+P46+R46+T46+V46+X46+Z46</f>
        <v>1867930</v>
      </c>
      <c r="AC46" s="75">
        <f>+C46+E46+G46+I46+K46+M46+O46+Q46+S46+U46+W46+Y46+AA46</f>
        <v>132279</v>
      </c>
    </row>
    <row r="47" spans="1:31" s="68" customFormat="1" ht="18" customHeight="1">
      <c r="A47" s="69" t="s">
        <v>57</v>
      </c>
      <c r="B47" s="70">
        <v>88125</v>
      </c>
      <c r="C47" s="71">
        <v>6176</v>
      </c>
      <c r="D47" s="72">
        <v>90520</v>
      </c>
      <c r="E47" s="71">
        <v>6049</v>
      </c>
      <c r="F47" s="72"/>
      <c r="G47" s="71"/>
      <c r="H47" s="72"/>
      <c r="I47" s="71"/>
      <c r="J47" s="72"/>
      <c r="K47" s="71"/>
      <c r="L47" s="70"/>
      <c r="M47" s="73"/>
      <c r="N47" s="72"/>
      <c r="O47" s="71"/>
      <c r="P47" s="70"/>
      <c r="Q47" s="73"/>
      <c r="R47" s="72"/>
      <c r="S47" s="71"/>
      <c r="T47" s="72"/>
      <c r="U47" s="71"/>
      <c r="V47" s="73"/>
      <c r="W47" s="73"/>
      <c r="X47" s="72"/>
      <c r="Y47" s="71"/>
      <c r="Z47" s="73">
        <v>102015</v>
      </c>
      <c r="AA47" s="73">
        <v>6769</v>
      </c>
      <c r="AB47" s="74">
        <f>+B47+D47+F47+H47+J47+L47+N47+P47+R47+T47+V47+X47+Z47</f>
        <v>280660</v>
      </c>
      <c r="AC47" s="75">
        <f>+C47+E47+G47+I47+K47+M47+O47+Q47+S47+U47+W47+Y47+AA47</f>
        <v>18994</v>
      </c>
    </row>
    <row r="48" spans="1:31" s="68" customFormat="1" ht="18" customHeight="1">
      <c r="A48" s="57" t="s">
        <v>58</v>
      </c>
      <c r="B48" s="79">
        <f t="shared" ref="B48:M48" si="21">+B40+B45+B46+B47</f>
        <v>1917085</v>
      </c>
      <c r="C48" s="80">
        <f t="shared" si="21"/>
        <v>135790</v>
      </c>
      <c r="D48" s="81">
        <f t="shared" si="21"/>
        <v>2465840</v>
      </c>
      <c r="E48" s="80">
        <f t="shared" si="21"/>
        <v>166845</v>
      </c>
      <c r="F48" s="81">
        <f t="shared" si="21"/>
        <v>0</v>
      </c>
      <c r="G48" s="80">
        <f t="shared" si="21"/>
        <v>0</v>
      </c>
      <c r="H48" s="81">
        <f t="shared" si="21"/>
        <v>0</v>
      </c>
      <c r="I48" s="80">
        <f t="shared" si="21"/>
        <v>0</v>
      </c>
      <c r="J48" s="81">
        <f t="shared" si="21"/>
        <v>0</v>
      </c>
      <c r="K48" s="80">
        <f t="shared" si="21"/>
        <v>0</v>
      </c>
      <c r="L48" s="79">
        <f t="shared" si="21"/>
        <v>0</v>
      </c>
      <c r="M48" s="82">
        <f t="shared" si="21"/>
        <v>0</v>
      </c>
      <c r="N48" s="81">
        <f>+N47+N46+N45++N40</f>
        <v>0</v>
      </c>
      <c r="O48" s="80">
        <f>+O47+O46+O45++O40</f>
        <v>0</v>
      </c>
      <c r="P48" s="79">
        <f t="shared" ref="P48:Y48" si="22">+P47+P46+P45+P40</f>
        <v>0</v>
      </c>
      <c r="Q48" s="82">
        <f t="shared" si="22"/>
        <v>0</v>
      </c>
      <c r="R48" s="81">
        <f t="shared" si="22"/>
        <v>0</v>
      </c>
      <c r="S48" s="80">
        <f t="shared" si="22"/>
        <v>0</v>
      </c>
      <c r="T48" s="81">
        <f t="shared" si="22"/>
        <v>0</v>
      </c>
      <c r="U48" s="80">
        <f t="shared" si="22"/>
        <v>0</v>
      </c>
      <c r="V48" s="82">
        <f t="shared" si="22"/>
        <v>0</v>
      </c>
      <c r="W48" s="82">
        <f t="shared" si="22"/>
        <v>0</v>
      </c>
      <c r="X48" s="81">
        <f t="shared" si="22"/>
        <v>0</v>
      </c>
      <c r="Y48" s="80">
        <f t="shared" si="22"/>
        <v>0</v>
      </c>
      <c r="Z48" s="82">
        <f>Z40+Z45+Z46+Z47</f>
        <v>2669540</v>
      </c>
      <c r="AA48" s="82">
        <f>AA40+AA45+AA46+AA47</f>
        <v>179697</v>
      </c>
      <c r="AB48" s="83">
        <f>+B48+D48+F48+H48+J48+L48+N48+P48+R48+T48+V48+X48+Z48</f>
        <v>7052465</v>
      </c>
      <c r="AC48" s="84">
        <f>+C48+E48+G48+I48+K48+M48+O48+Q48+S48+U48+W48+Y48+AA48</f>
        <v>482332</v>
      </c>
    </row>
    <row r="49" spans="1:37" s="68" customFormat="1" ht="15.75" thickBot="1">
      <c r="A49" s="23"/>
      <c r="B49" s="24"/>
      <c r="C49" s="27"/>
      <c r="D49" s="24"/>
      <c r="E49" s="27"/>
      <c r="F49" s="24"/>
      <c r="G49" s="27"/>
      <c r="H49" s="24"/>
      <c r="I49" s="27"/>
      <c r="J49" s="24"/>
      <c r="K49" s="27"/>
      <c r="L49" s="24"/>
      <c r="M49" s="27"/>
      <c r="N49" s="26"/>
      <c r="O49" s="25"/>
      <c r="P49" s="24"/>
      <c r="Q49" s="27"/>
      <c r="R49" s="26"/>
      <c r="S49" s="25"/>
      <c r="T49" s="26"/>
      <c r="U49" s="25"/>
      <c r="V49" s="27"/>
      <c r="W49" s="27"/>
      <c r="X49" s="26"/>
      <c r="Y49" s="25"/>
      <c r="Z49" s="27"/>
      <c r="AA49" s="27"/>
      <c r="AB49" s="28">
        <f t="shared" si="13"/>
        <v>0</v>
      </c>
      <c r="AC49" s="29"/>
    </row>
    <row r="50" spans="1:37" ht="15.75" thickBot="1">
      <c r="A50" s="85" t="s">
        <v>59</v>
      </c>
      <c r="B50" s="86">
        <f>+B6+B38+B48</f>
        <v>27496053.02</v>
      </c>
      <c r="C50" s="87">
        <f>+C6+C38+C48</f>
        <v>1847273</v>
      </c>
      <c r="D50" s="86">
        <f>+D6+D38+D48</f>
        <v>27234725</v>
      </c>
      <c r="E50" s="88">
        <f>+E6+E38+E48</f>
        <v>1822259</v>
      </c>
      <c r="F50" s="89">
        <f>+F48+F38+F6</f>
        <v>0</v>
      </c>
      <c r="G50" s="90">
        <f>+G6+G38+G48</f>
        <v>0</v>
      </c>
      <c r="H50" s="91">
        <f>+H48+H38+H6</f>
        <v>0</v>
      </c>
      <c r="I50" s="90">
        <f>+I6+I38+I48</f>
        <v>0</v>
      </c>
      <c r="J50" s="91">
        <f>+J48+J38+J6</f>
        <v>0</v>
      </c>
      <c r="K50" s="90">
        <f>+K6+K38+K48</f>
        <v>0</v>
      </c>
      <c r="L50" s="89">
        <f>+L48+L38+L6</f>
        <v>0</v>
      </c>
      <c r="M50" s="87">
        <f>+M6+M38+M48</f>
        <v>0</v>
      </c>
      <c r="N50" s="89">
        <f t="shared" ref="N50:U50" si="23">+N48+N38+N6</f>
        <v>0</v>
      </c>
      <c r="O50" s="87">
        <f t="shared" si="23"/>
        <v>0</v>
      </c>
      <c r="P50" s="89">
        <f t="shared" si="23"/>
        <v>0</v>
      </c>
      <c r="Q50" s="87">
        <f t="shared" si="23"/>
        <v>0</v>
      </c>
      <c r="R50" s="91">
        <f t="shared" si="23"/>
        <v>0</v>
      </c>
      <c r="S50" s="90">
        <f t="shared" si="23"/>
        <v>0</v>
      </c>
      <c r="T50" s="91">
        <f>+T48+T38+T6</f>
        <v>0</v>
      </c>
      <c r="U50" s="90">
        <f t="shared" si="23"/>
        <v>0</v>
      </c>
      <c r="V50" s="87">
        <f>+V48+V38+V6</f>
        <v>0</v>
      </c>
      <c r="W50" s="87">
        <f t="shared" ref="W50:Y50" si="24">+W48+W38+W6</f>
        <v>0</v>
      </c>
      <c r="X50" s="91">
        <f>+X48+X38+X6</f>
        <v>0</v>
      </c>
      <c r="Y50" s="87">
        <f t="shared" si="24"/>
        <v>0</v>
      </c>
      <c r="Z50" s="92">
        <f>Z6+Z38+Z48</f>
        <v>28545135</v>
      </c>
      <c r="AA50" s="87">
        <f>AA6+AA38+AA48</f>
        <v>1910658</v>
      </c>
      <c r="AB50" s="93">
        <f>+B50+D50+F50+H50+J50+L50+N50+P50+R50+T50+V50+X50+Z50</f>
        <v>83275913.019999996</v>
      </c>
      <c r="AC50" s="88">
        <f>+C50+E50+G50+I50+K50+M50+O50+Q50+S50+U50+W50+Y50+AA50</f>
        <v>5580190</v>
      </c>
      <c r="AD50" s="94"/>
    </row>
    <row r="51" spans="1:37">
      <c r="A51" s="95"/>
      <c r="B51" s="95"/>
      <c r="C51" s="95"/>
      <c r="D51" s="95"/>
      <c r="E51" s="95"/>
      <c r="F51" s="95"/>
      <c r="G51" s="95"/>
      <c r="H51" s="95"/>
      <c r="I51" s="95"/>
      <c r="J51" s="96"/>
      <c r="K51" s="96"/>
      <c r="L51" s="96"/>
      <c r="M51" s="96"/>
      <c r="N51" s="96"/>
      <c r="O51" s="97"/>
      <c r="P51" s="97"/>
      <c r="Q51" s="97"/>
      <c r="R51" s="97"/>
      <c r="S51" s="97"/>
      <c r="T51" s="98"/>
      <c r="U51" s="97"/>
      <c r="V51" s="97"/>
      <c r="W51" s="97"/>
      <c r="X51" s="97"/>
      <c r="Y51" s="97"/>
      <c r="Z51" s="97"/>
      <c r="AA51" s="97"/>
      <c r="AB51" s="97"/>
      <c r="AC51" s="99"/>
    </row>
    <row r="52" spans="1:37" s="2" customFormat="1">
      <c r="A52" s="95"/>
      <c r="B52" s="100"/>
      <c r="C52" s="101"/>
      <c r="D52" s="101"/>
      <c r="E52" s="102"/>
      <c r="F52" s="101"/>
      <c r="G52" s="101"/>
      <c r="H52" s="101"/>
      <c r="I52" s="101"/>
      <c r="J52" s="101"/>
      <c r="K52" s="101"/>
      <c r="L52" s="101"/>
      <c r="M52" s="101"/>
      <c r="N52" s="101"/>
      <c r="O52" s="103"/>
      <c r="P52" s="101"/>
      <c r="Q52" s="103"/>
      <c r="R52" s="101"/>
      <c r="S52" s="103"/>
      <c r="T52" s="103"/>
      <c r="U52" s="103"/>
      <c r="V52" s="103"/>
      <c r="W52" s="103"/>
      <c r="X52" s="103"/>
      <c r="Y52" s="103"/>
      <c r="Z52" s="103"/>
      <c r="AA52" s="103"/>
      <c r="AB52" s="101"/>
      <c r="AC52" s="104"/>
    </row>
    <row r="53" spans="1:37" s="109" customFormat="1">
      <c r="A53"/>
      <c r="B53" s="2"/>
      <c r="C53" s="105"/>
      <c r="D53" s="105"/>
      <c r="E53" s="105"/>
      <c r="F53" s="105"/>
      <c r="G53" s="105"/>
      <c r="H53" s="105"/>
      <c r="I53" s="105"/>
      <c r="J53" s="105"/>
      <c r="K53" s="105"/>
      <c r="L53" s="105"/>
      <c r="M53" s="105"/>
      <c r="N53" s="105"/>
      <c r="O53" s="106"/>
      <c r="P53" s="105"/>
      <c r="Q53" s="106"/>
      <c r="R53" s="105"/>
      <c r="S53" s="106"/>
      <c r="T53" s="106"/>
      <c r="U53" s="106"/>
      <c r="V53" s="106"/>
      <c r="W53" s="106"/>
      <c r="X53" s="106"/>
      <c r="Y53" s="106"/>
      <c r="Z53" s="106"/>
      <c r="AA53" s="106"/>
      <c r="AB53" s="107"/>
      <c r="AC53" s="108"/>
      <c r="AD53" s="2"/>
      <c r="AE53" s="2"/>
      <c r="AF53" s="2"/>
      <c r="AG53" s="2"/>
      <c r="AH53" s="2"/>
      <c r="AI53" s="2"/>
      <c r="AJ53" s="2"/>
      <c r="AK53" s="2"/>
    </row>
    <row r="54" spans="1:37" s="113" customFormat="1">
      <c r="A54"/>
      <c r="B54"/>
      <c r="C54"/>
      <c r="D54"/>
      <c r="E54"/>
      <c r="F54"/>
      <c r="G54"/>
      <c r="H54"/>
      <c r="I54"/>
      <c r="J54" s="4"/>
      <c r="K54"/>
      <c r="L54" s="4"/>
      <c r="M54"/>
      <c r="N54"/>
      <c r="O54" s="110"/>
      <c r="P54" s="110"/>
      <c r="Q54" s="110"/>
      <c r="R54" s="110"/>
      <c r="S54" s="110"/>
      <c r="T54" s="111"/>
      <c r="U54" s="110"/>
      <c r="V54" s="110"/>
      <c r="W54" s="110"/>
      <c r="X54" s="110"/>
      <c r="Y54" s="110"/>
      <c r="Z54" s="110"/>
      <c r="AA54" s="110"/>
      <c r="AB54" s="112"/>
      <c r="AC54" s="110"/>
      <c r="AD54"/>
      <c r="AE54"/>
      <c r="AF54"/>
      <c r="AG54"/>
      <c r="AH54"/>
      <c r="AI54"/>
      <c r="AJ54"/>
      <c r="AK54"/>
    </row>
    <row r="55" spans="1:37" s="113" customFormat="1">
      <c r="A55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/>
      <c r="T55" s="2"/>
      <c r="U55"/>
      <c r="V55"/>
      <c r="W55"/>
      <c r="X55"/>
      <c r="Y55"/>
      <c r="Z55"/>
      <c r="AA55"/>
      <c r="AB55" s="112"/>
      <c r="AC55"/>
      <c r="AD55"/>
      <c r="AE55"/>
      <c r="AF55"/>
      <c r="AG55"/>
      <c r="AH55"/>
      <c r="AI55"/>
      <c r="AJ55"/>
      <c r="AK55"/>
    </row>
    <row r="56" spans="1:37" s="113" customFormat="1">
      <c r="A56"/>
      <c r="B56" s="2"/>
      <c r="C56"/>
      <c r="D56"/>
      <c r="E56"/>
      <c r="F56"/>
      <c r="G56"/>
      <c r="H56"/>
      <c r="I56"/>
      <c r="J56" s="4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114"/>
      <c r="AC56"/>
      <c r="AD56"/>
      <c r="AE56"/>
      <c r="AF56"/>
      <c r="AG56"/>
      <c r="AH56"/>
      <c r="AI56"/>
      <c r="AJ56"/>
      <c r="AK56"/>
    </row>
    <row r="57" spans="1:37">
      <c r="B57" s="2"/>
      <c r="AB57" s="114"/>
    </row>
    <row r="58" spans="1:37" s="113" customFormat="1">
      <c r="A58"/>
      <c r="B58" s="2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 s="2"/>
      <c r="U58"/>
      <c r="V58"/>
      <c r="W58"/>
      <c r="X58"/>
      <c r="Y58"/>
      <c r="Z58"/>
      <c r="AA58"/>
      <c r="AB58" s="114"/>
      <c r="AC58"/>
      <c r="AD58"/>
      <c r="AE58"/>
      <c r="AF58"/>
      <c r="AG58"/>
      <c r="AH58"/>
      <c r="AI58"/>
      <c r="AJ58"/>
      <c r="AK58"/>
    </row>
    <row r="59" spans="1:37" s="113" customFormat="1">
      <c r="A59" s="115"/>
      <c r="B59" s="4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 s="2"/>
      <c r="U59"/>
      <c r="V59"/>
      <c r="W59"/>
      <c r="X59"/>
      <c r="Y59"/>
      <c r="Z59"/>
      <c r="AA59"/>
      <c r="AB59" s="114"/>
      <c r="AC59"/>
      <c r="AD59"/>
      <c r="AE59"/>
      <c r="AF59"/>
      <c r="AG59"/>
      <c r="AH59"/>
      <c r="AI59"/>
      <c r="AJ59"/>
      <c r="AK59"/>
    </row>
    <row r="60" spans="1:37" s="113" customFormat="1">
      <c r="A60" s="115"/>
      <c r="B60"/>
      <c r="C60"/>
      <c r="D60"/>
      <c r="E60"/>
      <c r="F60"/>
      <c r="G60"/>
      <c r="H60"/>
      <c r="I60"/>
      <c r="J60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114"/>
      <c r="AC60"/>
      <c r="AD60"/>
      <c r="AE60"/>
      <c r="AF60"/>
      <c r="AG60"/>
      <c r="AH60"/>
      <c r="AI60"/>
      <c r="AJ60"/>
      <c r="AK60"/>
    </row>
    <row r="61" spans="1:37">
      <c r="D61" s="115"/>
      <c r="Z61" s="116"/>
      <c r="AB61" s="117"/>
    </row>
    <row r="62" spans="1:37" s="113" customFormat="1">
      <c r="A62"/>
      <c r="B62"/>
      <c r="C62"/>
      <c r="D62" s="115"/>
      <c r="E62"/>
      <c r="F62"/>
      <c r="G62"/>
      <c r="H62"/>
      <c r="I62"/>
      <c r="J62" s="4"/>
      <c r="K62"/>
      <c r="L62"/>
      <c r="M62"/>
      <c r="N62"/>
      <c r="O62"/>
      <c r="P62"/>
      <c r="Q62"/>
      <c r="R62"/>
      <c r="S62"/>
      <c r="T62" s="2"/>
      <c r="U62"/>
      <c r="V62"/>
      <c r="W62"/>
      <c r="X62"/>
      <c r="Y62"/>
      <c r="Z62" s="116"/>
      <c r="AA62"/>
      <c r="AB62" s="117"/>
      <c r="AC62"/>
      <c r="AD62"/>
      <c r="AE62"/>
      <c r="AF62"/>
      <c r="AG62"/>
      <c r="AH62"/>
      <c r="AI62"/>
      <c r="AJ62"/>
      <c r="AK62"/>
    </row>
    <row r="63" spans="1:37">
      <c r="D63" s="115"/>
      <c r="Z63" s="116"/>
      <c r="AB63" s="117"/>
    </row>
    <row r="64" spans="1:37" s="113" customFormat="1">
      <c r="A64"/>
      <c r="B64"/>
      <c r="C64"/>
      <c r="D64" s="115"/>
      <c r="E64"/>
      <c r="F64"/>
      <c r="G64"/>
      <c r="H64"/>
      <c r="I64"/>
      <c r="J64" s="4"/>
      <c r="K64"/>
      <c r="L64"/>
      <c r="M64"/>
      <c r="N64"/>
      <c r="O64"/>
      <c r="P64"/>
      <c r="Q64"/>
      <c r="R64"/>
      <c r="S64"/>
      <c r="T64" s="2"/>
      <c r="U64"/>
      <c r="V64"/>
      <c r="W64"/>
      <c r="X64"/>
      <c r="Y64"/>
      <c r="Z64" s="116"/>
      <c r="AA64"/>
      <c r="AB64" s="117"/>
      <c r="AC64"/>
      <c r="AD64"/>
      <c r="AE64"/>
      <c r="AF64"/>
      <c r="AG64"/>
      <c r="AH64"/>
      <c r="AI64"/>
      <c r="AJ64"/>
      <c r="AK64"/>
    </row>
    <row r="65" spans="1:37">
      <c r="D65" s="115"/>
      <c r="Z65" s="116"/>
      <c r="AB65" s="117"/>
    </row>
    <row r="66" spans="1:37" s="113" customFormat="1">
      <c r="A66"/>
      <c r="B66"/>
      <c r="C66"/>
      <c r="D66" s="115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 s="2"/>
      <c r="U66"/>
      <c r="V66"/>
      <c r="W66"/>
      <c r="X66"/>
      <c r="Y66"/>
      <c r="Z66" s="116"/>
      <c r="AA66"/>
      <c r="AB66" s="117"/>
      <c r="AC66"/>
      <c r="AD66"/>
      <c r="AE66"/>
      <c r="AF66"/>
      <c r="AG66"/>
      <c r="AH66"/>
      <c r="AI66"/>
      <c r="AJ66"/>
      <c r="AK66"/>
    </row>
    <row r="67" spans="1:37">
      <c r="AB67" s="117"/>
    </row>
  </sheetData>
  <mergeCells count="14">
    <mergeCell ref="Z4:AA4"/>
    <mergeCell ref="AB4:AC4"/>
    <mergeCell ref="N4:O4"/>
    <mergeCell ref="P4:Q4"/>
    <mergeCell ref="R4:S4"/>
    <mergeCell ref="T4:U4"/>
    <mergeCell ref="V4:W4"/>
    <mergeCell ref="X4:Y4"/>
    <mergeCell ref="B4:C4"/>
    <mergeCell ref="D4:E4"/>
    <mergeCell ref="F4:G4"/>
    <mergeCell ref="H4:I4"/>
    <mergeCell ref="J4:K4"/>
    <mergeCell ref="L4:M4"/>
  </mergeCells>
  <printOptions horizontalCentered="1" verticalCentered="1"/>
  <pageMargins left="0" right="0.19685039370078741" top="0.19685039370078741" bottom="0.19685039370078741" header="0.19685039370078741" footer="0.19685039370078741"/>
  <pageSetup scale="74" orientation="portrait" verticalDpi="0" r:id="rId1"/>
  <colBreaks count="1" manualBreakCount="1">
    <brk id="1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Hoja4 (2)</vt:lpstr>
      <vt:lpstr>RECAUDACIONES AUTOB. 2018</vt:lpstr>
      <vt:lpstr>'RECAUDACIONES AUTOB. 2018'!Títulos_a_imprimir</vt:lpstr>
    </vt:vector>
  </TitlesOfParts>
  <Company>omsa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m.feliz</dc:creator>
  <cp:lastModifiedBy>m.feliz</cp:lastModifiedBy>
  <dcterms:created xsi:type="dcterms:W3CDTF">2018-04-16T13:11:13Z</dcterms:created>
  <dcterms:modified xsi:type="dcterms:W3CDTF">2018-04-16T13:17:03Z</dcterms:modified>
</cp:coreProperties>
</file>