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.fernandez\Desktop\"/>
    </mc:Choice>
  </mc:AlternateContent>
  <xr:revisionPtr revIDLastSave="0" documentId="13_ncr:1_{334F1E6D-FBC6-4B24-BC5F-D00E4BE42F31}" xr6:coauthVersionLast="47" xr6:coauthVersionMax="47" xr10:uidLastSave="{00000000-0000-0000-0000-000000000000}"/>
  <bookViews>
    <workbookView xWindow="-120" yWindow="-120" windowWidth="29040" windowHeight="15840" xr2:uid="{A45DF71B-E1E7-420B-A126-9E430C56B09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5" i="1"/>
  <c r="E15" i="1" s="1"/>
  <c r="F15" i="1" s="1"/>
  <c r="C14" i="1"/>
  <c r="E14" i="1" s="1"/>
  <c r="F14" i="1" s="1"/>
  <c r="C13" i="1"/>
  <c r="E12" i="1"/>
  <c r="C12" i="1"/>
  <c r="F12" i="1" s="1"/>
  <c r="C11" i="1"/>
  <c r="C8" i="1"/>
  <c r="C7" i="1"/>
  <c r="E6" i="1"/>
  <c r="G6" i="1" s="1"/>
  <c r="C6" i="1"/>
  <c r="F6" i="1" s="1"/>
  <c r="C5" i="1"/>
  <c r="C4" i="1"/>
  <c r="E4" i="1" s="1"/>
  <c r="F11" i="1" l="1"/>
  <c r="F8" i="1"/>
  <c r="E7" i="1"/>
  <c r="F7" i="1" s="1"/>
  <c r="F4" i="1"/>
  <c r="G4" i="1"/>
  <c r="E5" i="1"/>
  <c r="F5" i="1" s="1"/>
  <c r="E13" i="1"/>
  <c r="G13" i="1" s="1"/>
  <c r="E8" i="1"/>
  <c r="G8" i="1" s="1"/>
  <c r="E11" i="1"/>
  <c r="G11" i="1" s="1"/>
  <c r="G5" i="1" l="1"/>
  <c r="F13" i="1"/>
</calcChain>
</file>

<file path=xl/sharedStrings.xml><?xml version="1.0" encoding="utf-8"?>
<sst xmlns="http://schemas.openxmlformats.org/spreadsheetml/2006/main" count="43" uniqueCount="25">
  <si>
    <t>TRIMESTRE ABRIL - JUNIO 2022</t>
  </si>
  <si>
    <t>Tipo de Queja</t>
  </si>
  <si>
    <t>Estandar</t>
  </si>
  <si>
    <t>Recibidas</t>
  </si>
  <si>
    <t>En Proceso</t>
  </si>
  <si>
    <t>Completadas a Tiempo</t>
  </si>
  <si>
    <t>Vencidas</t>
  </si>
  <si>
    <t>Porcentaje de Cumplimiento</t>
  </si>
  <si>
    <t>Manejo Temerario</t>
  </si>
  <si>
    <t>100% de quejas procesadas en un tiempo no mayor a 10 dias laborales</t>
  </si>
  <si>
    <t>Incumplimiento de paradas</t>
  </si>
  <si>
    <t>Facilidad de Acceso</t>
  </si>
  <si>
    <t>Exceso de Velocidad</t>
  </si>
  <si>
    <t>-</t>
  </si>
  <si>
    <t>Agresión Verbal</t>
  </si>
  <si>
    <t xml:space="preserve">Via </t>
  </si>
  <si>
    <t>Atendidas a Tiempo</t>
  </si>
  <si>
    <t>Call Center</t>
  </si>
  <si>
    <t>100% de quejas atendidas en un tiempo no mayor a 10 dias laborales</t>
  </si>
  <si>
    <t>Presencial</t>
  </si>
  <si>
    <t xml:space="preserve">Correo Electronico </t>
  </si>
  <si>
    <t>Buzon de Quejas</t>
  </si>
  <si>
    <t>SAIP</t>
  </si>
  <si>
    <t>311 (TRES UNO UNO)</t>
  </si>
  <si>
    <t>Dir.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</si>
</sst>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</fills>
  <borders count="9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9" fontId="5" fillId="0" borderId="0" xfId="1" applyFont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0" xfId="0" applyFont="1"/>
    <xf numFmtId="0" fontId="3" fillId="4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2">
    <cellStyle name="Normal" xfId="0" builtinId="0"/>
    <cellStyle name="Porcentaje" xfId="1" builtinId="5"/>
  </cellStyles>
  <dxfs count="18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i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i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276C3EAD-8E8C-4479-B405-EB970138CB9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accent6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400" b="1" i="0" cap="all" baseline="0">
                <a:solidFill>
                  <a:schemeClr val="accent6">
                    <a:lumMod val="50000"/>
                  </a:schemeClr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estadistica de cartas subsanacion - SEGUNDO trimestre 2022</a:t>
            </a:r>
            <a:endParaRPr lang="es-DO" sz="1400">
              <a:solidFill>
                <a:schemeClr val="accent6">
                  <a:lumMod val="50000"/>
                </a:scheme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4749135246563413"/>
          <c:y val="2.9585019479343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accent6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'[1]Abr-Jun'!$C$3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6">
                <a:tint val="77000"/>
                <a:alpha val="88000"/>
              </a:schemeClr>
            </a:solidFill>
            <a:ln>
              <a:solidFill>
                <a:schemeClr val="accent6">
                  <a:tint val="77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tint val="77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tint val="77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'[1]Abr-Jun'!$A$4:$A$8</c:f>
              <c:strCache>
                <c:ptCount val="5"/>
                <c:pt idx="0">
                  <c:v>Manejo Temerario</c:v>
                </c:pt>
                <c:pt idx="1">
                  <c:v>Incumplimiento de paradas</c:v>
                </c:pt>
                <c:pt idx="2">
                  <c:v>Facilidad de Acceso</c:v>
                </c:pt>
                <c:pt idx="3">
                  <c:v>Exceso de Velocidad</c:v>
                </c:pt>
                <c:pt idx="4">
                  <c:v>Agresión Verbal</c:v>
                </c:pt>
              </c:strCache>
            </c:strRef>
          </c:cat>
          <c:val>
            <c:numRef>
              <c:f>'[1]Abr-Jun'!$C$4:$C$8</c:f>
              <c:numCache>
                <c:formatCode>General</c:formatCode>
                <c:ptCount val="5"/>
                <c:pt idx="0">
                  <c:v>21</c:v>
                </c:pt>
                <c:pt idx="1">
                  <c:v>18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2-45B0-BDA7-36E8BC7F83CE}"/>
            </c:ext>
          </c:extLst>
        </c:ser>
        <c:ser>
          <c:idx val="1"/>
          <c:order val="1"/>
          <c:tx>
            <c:strRef>
              <c:f>'[1]Abr-Jun'!$E$3</c:f>
              <c:strCache>
                <c:ptCount val="1"/>
                <c:pt idx="0">
                  <c:v>Completadas a Tiempo</c:v>
                </c:pt>
              </c:strCache>
            </c:strRef>
          </c:tx>
          <c:spPr>
            <a:solidFill>
              <a:schemeClr val="accent6">
                <a:shade val="76000"/>
                <a:alpha val="88000"/>
              </a:schemeClr>
            </a:solidFill>
            <a:ln>
              <a:solidFill>
                <a:schemeClr val="accent6">
                  <a:shade val="76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shade val="76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shade val="76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'[1]Abr-Jun'!$A$4:$A$8</c:f>
              <c:strCache>
                <c:ptCount val="5"/>
                <c:pt idx="0">
                  <c:v>Manejo Temerario</c:v>
                </c:pt>
                <c:pt idx="1">
                  <c:v>Incumplimiento de paradas</c:v>
                </c:pt>
                <c:pt idx="2">
                  <c:v>Facilidad de Acceso</c:v>
                </c:pt>
                <c:pt idx="3">
                  <c:v>Exceso de Velocidad</c:v>
                </c:pt>
                <c:pt idx="4">
                  <c:v>Agresión Verbal</c:v>
                </c:pt>
              </c:strCache>
            </c:strRef>
          </c:cat>
          <c:val>
            <c:numRef>
              <c:f>'[1]Abr-Jun'!$E$4:$E$8</c:f>
              <c:numCache>
                <c:formatCode>General</c:formatCode>
                <c:ptCount val="5"/>
                <c:pt idx="0">
                  <c:v>21</c:v>
                </c:pt>
                <c:pt idx="1">
                  <c:v>18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12-45B0-BDA7-36E8BC7F83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985963039"/>
        <c:axId val="1985967615"/>
        <c:axId val="0"/>
      </c:bar3DChart>
      <c:catAx>
        <c:axId val="198596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985967615"/>
        <c:crosses val="autoZero"/>
        <c:auto val="1"/>
        <c:lblAlgn val="ctr"/>
        <c:lblOffset val="100"/>
        <c:noMultiLvlLbl val="0"/>
      </c:catAx>
      <c:valAx>
        <c:axId val="1985967615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8596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accent6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accent6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cap="all" baseline="0">
                <a:solidFill>
                  <a:schemeClr val="accent6">
                    <a:lumMod val="50000"/>
                  </a:schemeClr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estadistica de medio de quejas canalizadas - segundo trimestre 2022</a:t>
            </a:r>
            <a:endParaRPr lang="es-DO" sz="1800">
              <a:solidFill>
                <a:schemeClr val="accent6">
                  <a:lumMod val="50000"/>
                </a:scheme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'[1]Abr-Jun'!$C$10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6">
                <a:tint val="77000"/>
                <a:alpha val="88000"/>
              </a:schemeClr>
            </a:solidFill>
            <a:ln>
              <a:solidFill>
                <a:schemeClr val="accent6">
                  <a:tint val="77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tint val="77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tint val="77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'[1]Abr-Jun'!$A$11:$A$16</c:f>
              <c:strCache>
                <c:ptCount val="6"/>
                <c:pt idx="0">
                  <c:v>Call Center</c:v>
                </c:pt>
                <c:pt idx="1">
                  <c:v>Presencial</c:v>
                </c:pt>
                <c:pt idx="2">
                  <c:v>Correo Electronico </c:v>
                </c:pt>
                <c:pt idx="3">
                  <c:v>Buzon de Quejas</c:v>
                </c:pt>
                <c:pt idx="4">
                  <c:v>SAIP</c:v>
                </c:pt>
                <c:pt idx="5">
                  <c:v>311 (TRES UNO UNO)</c:v>
                </c:pt>
              </c:strCache>
            </c:strRef>
          </c:cat>
          <c:val>
            <c:numRef>
              <c:f>'[1]Abr-Jun'!$C$11:$C$16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E-4340-A982-99EB8EF33E8D}"/>
            </c:ext>
          </c:extLst>
        </c:ser>
        <c:ser>
          <c:idx val="1"/>
          <c:order val="1"/>
          <c:tx>
            <c:strRef>
              <c:f>'[1]Abr-Jun'!$E$10</c:f>
              <c:strCache>
                <c:ptCount val="1"/>
                <c:pt idx="0">
                  <c:v>Atendidas a Tiempo</c:v>
                </c:pt>
              </c:strCache>
            </c:strRef>
          </c:tx>
          <c:spPr>
            <a:solidFill>
              <a:schemeClr val="accent6">
                <a:shade val="76000"/>
                <a:alpha val="88000"/>
              </a:schemeClr>
            </a:solidFill>
            <a:ln>
              <a:solidFill>
                <a:schemeClr val="accent6">
                  <a:shade val="76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shade val="76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shade val="76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'[1]Abr-Jun'!$A$11:$A$16</c:f>
              <c:strCache>
                <c:ptCount val="6"/>
                <c:pt idx="0">
                  <c:v>Call Center</c:v>
                </c:pt>
                <c:pt idx="1">
                  <c:v>Presencial</c:v>
                </c:pt>
                <c:pt idx="2">
                  <c:v>Correo Electronico </c:v>
                </c:pt>
                <c:pt idx="3">
                  <c:v>Buzon de Quejas</c:v>
                </c:pt>
                <c:pt idx="4">
                  <c:v>SAIP</c:v>
                </c:pt>
                <c:pt idx="5">
                  <c:v>311 (TRES UNO UNO)</c:v>
                </c:pt>
              </c:strCache>
            </c:strRef>
          </c:cat>
          <c:val>
            <c:numRef>
              <c:f>'[1]Abr-Jun'!$E$11:$E$16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E-4340-A982-99EB8EF33E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985963039"/>
        <c:axId val="1985967615"/>
        <c:axId val="0"/>
      </c:bar3DChart>
      <c:catAx>
        <c:axId val="198596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985967615"/>
        <c:crosses val="autoZero"/>
        <c:auto val="1"/>
        <c:lblAlgn val="ctr"/>
        <c:lblOffset val="100"/>
        <c:noMultiLvlLbl val="0"/>
      </c:catAx>
      <c:valAx>
        <c:axId val="1985967615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8596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accent6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68036</xdr:colOff>
      <xdr:row>0</xdr:row>
      <xdr:rowOff>2</xdr:rowOff>
    </xdr:from>
    <xdr:to>
      <xdr:col>18</xdr:col>
      <xdr:colOff>435428</xdr:colOff>
      <xdr:row>7</xdr:row>
      <xdr:rowOff>707571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E9FD97-A6E8-4922-A28F-9FEA5E3C9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81644</xdr:colOff>
      <xdr:row>9</xdr:row>
      <xdr:rowOff>27214</xdr:rowOff>
    </xdr:from>
    <xdr:to>
      <xdr:col>18</xdr:col>
      <xdr:colOff>449035</xdr:colOff>
      <xdr:row>16</xdr:row>
      <xdr:rowOff>775607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99553B-A3CC-483F-99E3-8E0EB6BF2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cion%20de%20Quejas/Estadisticas%20Cartas%20de%20Subsanacio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Base de Datos"/>
      <sheetName val="Ene-Mar"/>
      <sheetName val="Abr-Jun"/>
      <sheetName val="Jul-Sep"/>
      <sheetName val="Oct-Dic"/>
    </sheetNames>
    <sheetDataSet>
      <sheetData sheetId="0"/>
      <sheetData sheetId="1">
        <row r="18">
          <cell r="A18" t="str">
            <v>Tipo de Queja</v>
          </cell>
          <cell r="B18" t="str">
            <v>Estandar</v>
          </cell>
          <cell r="C18" t="str">
            <v>Primer Trimestre</v>
          </cell>
          <cell r="D18" t="str">
            <v>Segundo Trimestre</v>
          </cell>
          <cell r="E18" t="str">
            <v>Tercer Trimestre</v>
          </cell>
          <cell r="F18" t="str">
            <v>Cuarto Trimestre</v>
          </cell>
          <cell r="G18" t="str">
            <v>Total General</v>
          </cell>
        </row>
        <row r="19">
          <cell r="A19" t="str">
            <v>Agresión Verbal</v>
          </cell>
          <cell r="B19" t="str">
            <v>100% de quejas procesadas en un tiempo no mayor a 10 dias laborales</v>
          </cell>
          <cell r="C19">
            <v>1</v>
          </cell>
          <cell r="D19">
            <v>1</v>
          </cell>
          <cell r="G19">
            <v>2</v>
          </cell>
        </row>
        <row r="20">
          <cell r="A20" t="str">
            <v>Exceso de Velocidad</v>
          </cell>
          <cell r="B20" t="str">
            <v>100% de quejas procesadas en un tiempo no mayor a 10 dias laborales</v>
          </cell>
          <cell r="C20">
            <v>0</v>
          </cell>
          <cell r="D20">
            <v>0</v>
          </cell>
          <cell r="G20">
            <v>0</v>
          </cell>
        </row>
        <row r="21">
          <cell r="A21" t="str">
            <v>Facilidad de Acceso</v>
          </cell>
          <cell r="B21" t="str">
            <v>100% de quejas procesadas en un tiempo no mayor a 10 dias laborales</v>
          </cell>
          <cell r="C21">
            <v>2</v>
          </cell>
          <cell r="D21">
            <v>1</v>
          </cell>
          <cell r="G21">
            <v>3</v>
          </cell>
        </row>
        <row r="22">
          <cell r="A22" t="str">
            <v>Incumplimiento de Paradas</v>
          </cell>
          <cell r="B22" t="str">
            <v>100% de quejas procesadas en un tiempo no mayor a 10 dias laborales</v>
          </cell>
          <cell r="C22">
            <v>31</v>
          </cell>
          <cell r="D22">
            <v>18</v>
          </cell>
          <cell r="G22">
            <v>49</v>
          </cell>
        </row>
        <row r="23">
          <cell r="A23" t="str">
            <v>Manejo Temerario</v>
          </cell>
          <cell r="B23" t="str">
            <v>100% de quejas procesadas en un tiempo no mayor a 10 dias laborales</v>
          </cell>
          <cell r="C23">
            <v>24</v>
          </cell>
          <cell r="D23">
            <v>21</v>
          </cell>
          <cell r="G23">
            <v>45</v>
          </cell>
        </row>
        <row r="24">
          <cell r="A24" t="str">
            <v>Total General</v>
          </cell>
          <cell r="C24">
            <v>58</v>
          </cell>
          <cell r="D24">
            <v>41</v>
          </cell>
          <cell r="E24">
            <v>0</v>
          </cell>
          <cell r="F24">
            <v>0</v>
          </cell>
          <cell r="G24">
            <v>99</v>
          </cell>
        </row>
        <row r="46">
          <cell r="A46" t="str">
            <v>Tipo de Queja</v>
          </cell>
          <cell r="B46" t="str">
            <v>Estandar</v>
          </cell>
          <cell r="C46" t="str">
            <v>Primer Trimestre</v>
          </cell>
          <cell r="D46" t="str">
            <v>Segundo Trimestre</v>
          </cell>
          <cell r="E46" t="str">
            <v>Tercer Trimestre</v>
          </cell>
          <cell r="F46" t="str">
            <v>Cuarto Trimestre</v>
          </cell>
          <cell r="G46" t="str">
            <v>Total General</v>
          </cell>
        </row>
        <row r="47">
          <cell r="A47" t="str">
            <v>Call Center</v>
          </cell>
          <cell r="B47" t="str">
            <v>100% de quejas procesadas en un tiempo no mayor a 10 dias laborales</v>
          </cell>
          <cell r="C47">
            <v>47</v>
          </cell>
          <cell r="D47">
            <v>31</v>
          </cell>
          <cell r="G47">
            <v>78</v>
          </cell>
        </row>
        <row r="48">
          <cell r="A48" t="str">
            <v xml:space="preserve">Correo Electronico </v>
          </cell>
          <cell r="B48" t="str">
            <v>100% de quejas procesadas en un tiempo no mayor a 10 dias laborales</v>
          </cell>
          <cell r="C48">
            <v>11</v>
          </cell>
          <cell r="D48">
            <v>10</v>
          </cell>
          <cell r="G48">
            <v>21</v>
          </cell>
        </row>
        <row r="49">
          <cell r="A49" t="str">
            <v>Presencial</v>
          </cell>
          <cell r="B49" t="str">
            <v>100% de quejas procesadas en un tiempo no mayor a 10 dias laborales</v>
          </cell>
          <cell r="C49">
            <v>0</v>
          </cell>
          <cell r="D49">
            <v>0</v>
          </cell>
          <cell r="G49">
            <v>0</v>
          </cell>
        </row>
        <row r="50">
          <cell r="A50" t="str">
            <v>SAIP</v>
          </cell>
          <cell r="B50" t="str">
            <v>100% de quejas procesadas en un tiempo no mayor a 10 dias laborales</v>
          </cell>
          <cell r="C50">
            <v>0</v>
          </cell>
          <cell r="D50">
            <v>0</v>
          </cell>
          <cell r="G50">
            <v>0</v>
          </cell>
        </row>
        <row r="51">
          <cell r="A51">
            <v>311</v>
          </cell>
          <cell r="B51" t="str">
            <v>100% de quejas procesadas en un tiempo no mayor a 10 dias laborales</v>
          </cell>
          <cell r="C51">
            <v>0</v>
          </cell>
          <cell r="D51">
            <v>0</v>
          </cell>
          <cell r="G51">
            <v>0</v>
          </cell>
        </row>
        <row r="52">
          <cell r="A52" t="str">
            <v>Buzon de Quejas</v>
          </cell>
          <cell r="B52" t="str">
            <v>100% de quejas procesadas en un tiempo no mayor a 10 dias laborales</v>
          </cell>
          <cell r="C52">
            <v>0</v>
          </cell>
          <cell r="D52">
            <v>0</v>
          </cell>
          <cell r="G52">
            <v>0</v>
          </cell>
        </row>
        <row r="53">
          <cell r="A53" t="str">
            <v>Total General</v>
          </cell>
          <cell r="C53">
            <v>58</v>
          </cell>
          <cell r="D53">
            <v>41</v>
          </cell>
          <cell r="E53">
            <v>0</v>
          </cell>
          <cell r="F53">
            <v>0</v>
          </cell>
          <cell r="G53">
            <v>0</v>
          </cell>
        </row>
      </sheetData>
      <sheetData sheetId="2"/>
      <sheetData sheetId="3">
        <row r="3">
          <cell r="C3" t="str">
            <v>Recibidas</v>
          </cell>
          <cell r="E3" t="str">
            <v>Completadas a Tiempo</v>
          </cell>
        </row>
        <row r="4">
          <cell r="A4" t="str">
            <v>Manejo Temerario</v>
          </cell>
          <cell r="C4">
            <v>21</v>
          </cell>
          <cell r="E4">
            <v>21</v>
          </cell>
        </row>
        <row r="5">
          <cell r="A5" t="str">
            <v>Incumplimiento de paradas</v>
          </cell>
          <cell r="C5">
            <v>18</v>
          </cell>
          <cell r="E5">
            <v>18</v>
          </cell>
        </row>
        <row r="6">
          <cell r="A6" t="str">
            <v>Facilidad de Acceso</v>
          </cell>
          <cell r="C6">
            <v>1</v>
          </cell>
          <cell r="E6">
            <v>1</v>
          </cell>
        </row>
        <row r="7">
          <cell r="A7" t="str">
            <v>Exceso de Velocidad</v>
          </cell>
          <cell r="C7">
            <v>0</v>
          </cell>
          <cell r="E7">
            <v>0</v>
          </cell>
        </row>
        <row r="8">
          <cell r="A8" t="str">
            <v>Agresión Verbal</v>
          </cell>
          <cell r="C8">
            <v>1</v>
          </cell>
          <cell r="E8">
            <v>1</v>
          </cell>
        </row>
        <row r="10">
          <cell r="C10" t="str">
            <v>Recibidas</v>
          </cell>
          <cell r="E10" t="str">
            <v>Atendidas a Tiempo</v>
          </cell>
        </row>
        <row r="11">
          <cell r="A11" t="str">
            <v>Call Center</v>
          </cell>
          <cell r="C11">
            <v>31</v>
          </cell>
          <cell r="E11">
            <v>31</v>
          </cell>
        </row>
        <row r="12">
          <cell r="A12" t="str">
            <v>Presencial</v>
          </cell>
          <cell r="C12">
            <v>0</v>
          </cell>
          <cell r="E12">
            <v>0</v>
          </cell>
        </row>
        <row r="13">
          <cell r="A13" t="str">
            <v xml:space="preserve">Correo Electronico </v>
          </cell>
          <cell r="C13">
            <v>10</v>
          </cell>
          <cell r="E13">
            <v>10</v>
          </cell>
        </row>
        <row r="14">
          <cell r="A14" t="str">
            <v>Buzon de Quejas</v>
          </cell>
          <cell r="C14">
            <v>0</v>
          </cell>
          <cell r="E14">
            <v>0</v>
          </cell>
        </row>
        <row r="15">
          <cell r="A15" t="str">
            <v>SAIP</v>
          </cell>
          <cell r="C15">
            <v>0</v>
          </cell>
          <cell r="E15">
            <v>0</v>
          </cell>
        </row>
        <row r="16">
          <cell r="A16" t="str">
            <v>311 (TRES UNO UNO)</v>
          </cell>
          <cell r="C16">
            <v>0</v>
          </cell>
          <cell r="E16">
            <v>0</v>
          </cell>
        </row>
      </sheetData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0355FC-985A-4AAB-8C10-9BB76534C253}" name="Tabla357" displayName="Tabla357" ref="A3:G8" totalsRowShown="0" headerRowDxfId="17" dataDxfId="16">
  <autoFilter ref="A3:G8" xr:uid="{5D0355FC-985A-4AAB-8C10-9BB76534C253}"/>
  <tableColumns count="7">
    <tableColumn id="1" xr3:uid="{9D16D8DA-0751-4700-AB1D-6390C62851D1}" name="Tipo de Queja" dataDxfId="15"/>
    <tableColumn id="2" xr3:uid="{35E1CF2F-1EC9-4473-94E2-D1EFB416C762}" name="Estandar" dataDxfId="14"/>
    <tableColumn id="3" xr3:uid="{88C58152-3653-4AFA-B825-3F3EA6DAC432}" name="Recibidas" dataDxfId="13">
      <calculatedColumnFormula>+VLOOKUP(Tabla357[[#This Row],[Tipo de Queja]],'[1]Base de Datos'!$A$18:$G$24,4,)</calculatedColumnFormula>
    </tableColumn>
    <tableColumn id="5" xr3:uid="{AE2D75C5-D2A0-4656-A57B-2473DB6068FD}" name="En Proceso" dataDxfId="12"/>
    <tableColumn id="6" xr3:uid="{AFECAD5C-319D-48CB-A069-6C4AE9BC2745}" name="Completadas a Tiempo" dataDxfId="11">
      <calculatedColumnFormula>+Tabla357[[#This Row],[Recibidas]]</calculatedColumnFormula>
    </tableColumn>
    <tableColumn id="7" xr3:uid="{E4FCEA53-F5D4-450B-8EC5-92D1AFEF0600}" name="Vencidas" dataDxfId="10">
      <calculatedColumnFormula>+Tabla357[[#This Row],[Recibidas]]-Tabla357[[#This Row],[Completadas a Tiempo]]</calculatedColumnFormula>
    </tableColumn>
    <tableColumn id="8" xr3:uid="{94C4127F-DB12-4CDA-B121-F8B635A700F6}" name="Porcentaje de Cumplimiento" dataDxfId="9">
      <calculatedColumnFormula>Tabla357[[#This Row],[Recibidas]]/Tabla357[[#This Row],[Completadas a Tiempo]]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381919-0370-4E46-BE13-5B1860B60E85}" name="Tabla3468" displayName="Tabla3468" ref="A10:G16" totalsRowShown="0" headerRowDxfId="8" dataDxfId="7">
  <tableColumns count="7">
    <tableColumn id="1" xr3:uid="{1F6B6A8A-084F-4722-9486-F8A52FAD49A2}" name="Via " dataDxfId="6"/>
    <tableColumn id="2" xr3:uid="{2499F1BC-E9F1-4BB3-AE81-D2DABA808104}" name="Estandar" dataDxfId="5"/>
    <tableColumn id="3" xr3:uid="{02706B00-FB47-4C6B-B8DC-A7EB11BCBF38}" name="Recibidas" dataDxfId="4">
      <calculatedColumnFormula>+VLOOKUP(Tabla3468[[#This Row],[Via ]],'[1]Base de Datos'!$A$46:$G$53,4,)</calculatedColumnFormula>
    </tableColumn>
    <tableColumn id="5" xr3:uid="{E6B0A193-EC44-46B1-8539-F917A67E6251}" name="En Proceso" dataDxfId="3"/>
    <tableColumn id="6" xr3:uid="{884C854D-232F-43D5-BFB7-8148DCCE6EF7}" name="Atendidas a Tiempo" dataDxfId="2">
      <calculatedColumnFormula>+Tabla3468[[#This Row],[Recibidas]]</calculatedColumnFormula>
    </tableColumn>
    <tableColumn id="7" xr3:uid="{7CAE0320-68A9-4DA9-83E8-2D5152A46FBF}" name="Vencidas" dataDxfId="1">
      <calculatedColumnFormula>+Tabla3468[[#This Row],[Recibidas]]-Tabla3468[[#This Row],[Atendidas a Tiempo]]</calculatedColumnFormula>
    </tableColumn>
    <tableColumn id="8" xr3:uid="{E8D3D02A-803D-43C7-8C1E-DEAB2B9DCA62}" name="Porcentaje de Cumplimiento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5719-CF92-4BC6-BA04-29B057287EA0}">
  <dimension ref="A1:G18"/>
  <sheetViews>
    <sheetView showGridLines="0" tabSelected="1" zoomScale="70" zoomScaleNormal="70" workbookViewId="0">
      <selection activeCell="A17" sqref="A17"/>
    </sheetView>
  </sheetViews>
  <sheetFormatPr baseColWidth="10" defaultRowHeight="15" x14ac:dyDescent="0.25"/>
  <cols>
    <col min="1" max="1" width="24.42578125" bestFit="1" customWidth="1"/>
    <col min="2" max="2" width="41" customWidth="1"/>
    <col min="3" max="3" width="18.85546875" bestFit="1" customWidth="1"/>
    <col min="4" max="4" width="20.5703125" bestFit="1" customWidth="1"/>
    <col min="5" max="5" width="34.28515625" bestFit="1" customWidth="1"/>
    <col min="6" max="6" width="18.5703125" bestFit="1" customWidth="1"/>
    <col min="7" max="7" width="40.28515625" bestFit="1" customWidth="1"/>
    <col min="19" max="19" width="13.7109375" bestFit="1" customWidth="1"/>
  </cols>
  <sheetData>
    <row r="1" spans="1:7" ht="27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.75" thickBot="1" x14ac:dyDescent="0.3">
      <c r="A2" s="4"/>
      <c r="B2" s="5"/>
      <c r="C2" s="5"/>
      <c r="D2" s="5"/>
      <c r="E2" s="5"/>
      <c r="F2" s="5"/>
      <c r="G2" s="6"/>
    </row>
    <row r="3" spans="1:7" ht="18.75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ht="56.25" x14ac:dyDescent="0.25">
      <c r="A4" s="8" t="s">
        <v>8</v>
      </c>
      <c r="B4" s="9" t="s">
        <v>9</v>
      </c>
      <c r="C4" s="10">
        <f>+VLOOKUP(Tabla357[[#This Row],[Tipo de Queja]],'[1]Base de Datos'!$A$18:$G$24,4,)</f>
        <v>21</v>
      </c>
      <c r="D4" s="10">
        <v>0</v>
      </c>
      <c r="E4" s="10">
        <f>+Tabla357[[#This Row],[Recibidas]]</f>
        <v>21</v>
      </c>
      <c r="F4" s="10">
        <f>+Tabla357[[#This Row],[Recibidas]]-Tabla357[[#This Row],[Completadas a Tiempo]]</f>
        <v>0</v>
      </c>
      <c r="G4" s="11">
        <f>Tabla357[[#This Row],[Recibidas]]/Tabla357[[#This Row],[Completadas a Tiempo]]</f>
        <v>1</v>
      </c>
    </row>
    <row r="5" spans="1:7" ht="56.25" x14ac:dyDescent="0.25">
      <c r="A5" s="8" t="s">
        <v>10</v>
      </c>
      <c r="B5" s="9" t="s">
        <v>9</v>
      </c>
      <c r="C5" s="10">
        <f>+VLOOKUP(Tabla357[[#This Row],[Tipo de Queja]],'[1]Base de Datos'!$A$18:$G$24,4,)</f>
        <v>18</v>
      </c>
      <c r="D5" s="10">
        <v>0</v>
      </c>
      <c r="E5" s="10">
        <f>+Tabla357[[#This Row],[Recibidas]]</f>
        <v>18</v>
      </c>
      <c r="F5" s="10">
        <f>+Tabla357[[#This Row],[Recibidas]]-Tabla357[[#This Row],[Completadas a Tiempo]]</f>
        <v>0</v>
      </c>
      <c r="G5" s="11">
        <f>Tabla357[[#This Row],[Recibidas]]/Tabla357[[#This Row],[Completadas a Tiempo]]</f>
        <v>1</v>
      </c>
    </row>
    <row r="6" spans="1:7" ht="56.25" x14ac:dyDescent="0.25">
      <c r="A6" s="12" t="s">
        <v>11</v>
      </c>
      <c r="B6" s="9" t="s">
        <v>9</v>
      </c>
      <c r="C6" s="10">
        <f>+VLOOKUP(Tabla357[[#This Row],[Tipo de Queja]],'[1]Base de Datos'!$A$18:$G$24,4,)</f>
        <v>1</v>
      </c>
      <c r="D6" s="10">
        <v>0</v>
      </c>
      <c r="E6" s="10">
        <f>+Tabla357[[#This Row],[Recibidas]]</f>
        <v>1</v>
      </c>
      <c r="F6" s="10">
        <f>+Tabla357[[#This Row],[Recibidas]]-Tabla357[[#This Row],[Completadas a Tiempo]]</f>
        <v>0</v>
      </c>
      <c r="G6" s="11">
        <f>Tabla357[[#This Row],[Recibidas]]/Tabla357[[#This Row],[Completadas a Tiempo]]</f>
        <v>1</v>
      </c>
    </row>
    <row r="7" spans="1:7" ht="56.25" x14ac:dyDescent="0.25">
      <c r="A7" s="13" t="s">
        <v>12</v>
      </c>
      <c r="B7" s="9" t="s">
        <v>9</v>
      </c>
      <c r="C7" s="10">
        <f>+VLOOKUP(Tabla357[[#This Row],[Tipo de Queja]],'[1]Base de Datos'!$A$18:$G$24,4,)</f>
        <v>0</v>
      </c>
      <c r="D7" s="10">
        <v>0</v>
      </c>
      <c r="E7" s="10">
        <f>+Tabla357[[#This Row],[Recibidas]]</f>
        <v>0</v>
      </c>
      <c r="F7" s="10">
        <f>+Tabla357[[#This Row],[Recibidas]]-Tabla357[[#This Row],[Completadas a Tiempo]]</f>
        <v>0</v>
      </c>
      <c r="G7" s="11" t="s">
        <v>13</v>
      </c>
    </row>
    <row r="8" spans="1:7" ht="56.25" x14ac:dyDescent="0.25">
      <c r="A8" s="8" t="s">
        <v>14</v>
      </c>
      <c r="B8" s="9" t="s">
        <v>9</v>
      </c>
      <c r="C8" s="10">
        <f>+VLOOKUP(Tabla357[[#This Row],[Tipo de Queja]],'[1]Base de Datos'!$A$18:$G$24,4,)</f>
        <v>1</v>
      </c>
      <c r="D8" s="10">
        <v>0</v>
      </c>
      <c r="E8" s="10">
        <f>+Tabla357[[#This Row],[Recibidas]]</f>
        <v>1</v>
      </c>
      <c r="F8" s="10">
        <f>+Tabla357[[#This Row],[Recibidas]]-Tabla357[[#This Row],[Completadas a Tiempo]]</f>
        <v>0</v>
      </c>
      <c r="G8" s="11">
        <f>Tabla357[[#This Row],[Recibidas]]/Tabla357[[#This Row],[Completadas a Tiempo]]</f>
        <v>1</v>
      </c>
    </row>
    <row r="9" spans="1:7" ht="18.75" x14ac:dyDescent="0.3">
      <c r="A9" s="14"/>
      <c r="B9" s="14"/>
      <c r="C9" s="14"/>
      <c r="D9" s="14"/>
      <c r="E9" s="14"/>
      <c r="F9" s="14"/>
      <c r="G9" s="14"/>
    </row>
    <row r="10" spans="1:7" ht="18.75" x14ac:dyDescent="0.25">
      <c r="A10" s="7" t="s">
        <v>15</v>
      </c>
      <c r="B10" s="7" t="s">
        <v>2</v>
      </c>
      <c r="C10" s="7" t="s">
        <v>3</v>
      </c>
      <c r="D10" s="7" t="s">
        <v>4</v>
      </c>
      <c r="E10" s="7" t="s">
        <v>16</v>
      </c>
      <c r="F10" s="7" t="s">
        <v>6</v>
      </c>
      <c r="G10" s="7" t="s">
        <v>7</v>
      </c>
    </row>
    <row r="11" spans="1:7" ht="56.25" x14ac:dyDescent="0.25">
      <c r="A11" s="8" t="s">
        <v>17</v>
      </c>
      <c r="B11" s="9" t="s">
        <v>18</v>
      </c>
      <c r="C11" s="10">
        <f>+VLOOKUP(Tabla3468[[#This Row],[Via ]],'[1]Base de Datos'!$A$46:$G$53,4,)</f>
        <v>31</v>
      </c>
      <c r="D11" s="10">
        <v>0</v>
      </c>
      <c r="E11" s="10">
        <f>+Tabla3468[[#This Row],[Recibidas]]</f>
        <v>31</v>
      </c>
      <c r="F11" s="10">
        <f>+Tabla3468[[#This Row],[Recibidas]]-Tabla3468[[#This Row],[Atendidas a Tiempo]]</f>
        <v>0</v>
      </c>
      <c r="G11" s="11">
        <f>+Tabla3468[[#This Row],[Recibidas]]/Tabla3468[[#This Row],[Atendidas a Tiempo]]</f>
        <v>1</v>
      </c>
    </row>
    <row r="12" spans="1:7" ht="56.25" x14ac:dyDescent="0.25">
      <c r="A12" s="8" t="s">
        <v>19</v>
      </c>
      <c r="B12" s="9" t="s">
        <v>18</v>
      </c>
      <c r="C12" s="10">
        <f>+VLOOKUP(Tabla3468[[#This Row],[Via ]],'[1]Base de Datos'!$A$46:$G$53,4,)</f>
        <v>0</v>
      </c>
      <c r="D12" s="10">
        <v>0</v>
      </c>
      <c r="E12" s="10">
        <f>+Tabla3468[[#This Row],[Recibidas]]</f>
        <v>0</v>
      </c>
      <c r="F12" s="10">
        <f>+Tabla3468[[#This Row],[Recibidas]]-Tabla3468[[#This Row],[Atendidas a Tiempo]]</f>
        <v>0</v>
      </c>
      <c r="G12" s="11" t="s">
        <v>13</v>
      </c>
    </row>
    <row r="13" spans="1:7" ht="56.25" x14ac:dyDescent="0.25">
      <c r="A13" s="12" t="s">
        <v>20</v>
      </c>
      <c r="B13" s="9" t="s">
        <v>18</v>
      </c>
      <c r="C13" s="10">
        <f>+VLOOKUP(Tabla3468[[#This Row],[Via ]],'[1]Base de Datos'!$A$46:$G$53,4,)</f>
        <v>10</v>
      </c>
      <c r="D13" s="10">
        <v>0</v>
      </c>
      <c r="E13" s="10">
        <f>+Tabla3468[[#This Row],[Recibidas]]</f>
        <v>10</v>
      </c>
      <c r="F13" s="10">
        <f>+Tabla3468[[#This Row],[Recibidas]]-Tabla3468[[#This Row],[Atendidas a Tiempo]]</f>
        <v>0</v>
      </c>
      <c r="G13" s="11">
        <f>+Tabla3468[[#This Row],[Recibidas]]/Tabla3468[[#This Row],[Atendidas a Tiempo]]</f>
        <v>1</v>
      </c>
    </row>
    <row r="14" spans="1:7" ht="56.25" x14ac:dyDescent="0.25">
      <c r="A14" s="15" t="s">
        <v>21</v>
      </c>
      <c r="B14" s="9" t="s">
        <v>18</v>
      </c>
      <c r="C14" s="10">
        <f>+VLOOKUP(Tabla3468[[#This Row],[Via ]],'[1]Base de Datos'!$A$46:$G$53,4,)</f>
        <v>0</v>
      </c>
      <c r="D14" s="10">
        <v>0</v>
      </c>
      <c r="E14" s="10">
        <f>+Tabla3468[[#This Row],[Recibidas]]</f>
        <v>0</v>
      </c>
      <c r="F14" s="10">
        <f>+Tabla3468[[#This Row],[Recibidas]]-Tabla3468[[#This Row],[Atendidas a Tiempo]]</f>
        <v>0</v>
      </c>
      <c r="G14" s="11" t="s">
        <v>13</v>
      </c>
    </row>
    <row r="15" spans="1:7" ht="56.25" x14ac:dyDescent="0.25">
      <c r="A15" s="8" t="s">
        <v>22</v>
      </c>
      <c r="B15" s="9" t="s">
        <v>18</v>
      </c>
      <c r="C15" s="10">
        <f>+VLOOKUP(Tabla3468[[#This Row],[Via ]],'[1]Base de Datos'!$A$46:$G$53,4,)</f>
        <v>0</v>
      </c>
      <c r="D15" s="10">
        <v>0</v>
      </c>
      <c r="E15" s="10">
        <f>+Tabla3468[[#This Row],[Recibidas]]</f>
        <v>0</v>
      </c>
      <c r="F15" s="10">
        <f>+Tabla3468[[#This Row],[Recibidas]]-Tabla3468[[#This Row],[Atendidas a Tiempo]]</f>
        <v>0</v>
      </c>
      <c r="G15" s="11" t="s">
        <v>13</v>
      </c>
    </row>
    <row r="16" spans="1:7" ht="56.25" x14ac:dyDescent="0.25">
      <c r="A16" s="8" t="s">
        <v>23</v>
      </c>
      <c r="B16" s="9" t="s">
        <v>18</v>
      </c>
      <c r="C16" s="10">
        <v>0</v>
      </c>
      <c r="D16" s="10">
        <v>0</v>
      </c>
      <c r="E16" s="10">
        <f>+Tabla3468[[#This Row],[Recibidas]]</f>
        <v>0</v>
      </c>
      <c r="F16" s="10">
        <f>+Tabla3468[[#This Row],[Recibidas]]-Tabla3468[[#This Row],[Atendidas a Tiempo]]</f>
        <v>0</v>
      </c>
      <c r="G16" s="11" t="s">
        <v>13</v>
      </c>
    </row>
    <row r="17" spans="2:7" ht="90.75" customHeight="1" thickBot="1" x14ac:dyDescent="0.3"/>
    <row r="18" spans="2:7" ht="22.5" x14ac:dyDescent="0.25">
      <c r="B18" s="16" t="s">
        <v>24</v>
      </c>
      <c r="C18" s="16"/>
      <c r="D18" s="16"/>
      <c r="E18" s="16"/>
      <c r="F18" s="16"/>
      <c r="G18" s="17"/>
    </row>
  </sheetData>
  <mergeCells count="2">
    <mergeCell ref="A1:G2"/>
    <mergeCell ref="B18:F18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Fernandez</dc:creator>
  <cp:lastModifiedBy>Ivan Fernandez</cp:lastModifiedBy>
  <dcterms:created xsi:type="dcterms:W3CDTF">2022-07-11T19:09:48Z</dcterms:created>
  <dcterms:modified xsi:type="dcterms:W3CDTF">2022-07-11T19:10:56Z</dcterms:modified>
</cp:coreProperties>
</file>