
<file path=[Content_Types].xml><?xml version="1.0" encoding="utf-8"?>
<Types xmlns="http://schemas.openxmlformats.org/package/2006/content-types">
  <Default Extension="bin" ContentType="application/vnd.openxmlformats-officedocument.oleObject"/>
  <Override PartName="/xl/printerSettings/printerSettings1.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4895" windowHeight="7875" activeTab="4"/>
  </bookViews>
  <sheets>
    <sheet name="2013" sheetId="6" r:id="rId1"/>
    <sheet name="2014" sheetId="7" r:id="rId2"/>
    <sheet name="2015" sheetId="8" r:id="rId3"/>
    <sheet name="2016 " sheetId="5" r:id="rId4"/>
    <sheet name="2017 Enero-Junio 2017" sheetId="9" r:id="rId5"/>
  </sheets>
  <calcPr calcId="124519"/>
</workbook>
</file>

<file path=xl/calcChain.xml><?xml version="1.0" encoding="utf-8"?>
<calcChain xmlns="http://schemas.openxmlformats.org/spreadsheetml/2006/main">
  <c r="H27" i="9"/>
  <c r="H11"/>
  <c r="G27"/>
  <c r="H26"/>
  <c r="H25"/>
  <c r="H24"/>
  <c r="H15"/>
  <c r="F27"/>
  <c r="F26"/>
  <c r="F25"/>
  <c r="F24"/>
  <c r="F23"/>
  <c r="F22"/>
  <c r="F21"/>
  <c r="F20"/>
  <c r="F19"/>
  <c r="F18"/>
  <c r="F17"/>
  <c r="F16"/>
  <c r="F15"/>
  <c r="F14"/>
  <c r="F13"/>
  <c r="F12"/>
  <c r="F11"/>
  <c r="E27"/>
  <c r="E26"/>
  <c r="B27"/>
  <c r="D27"/>
  <c r="D26"/>
  <c r="D25"/>
  <c r="D24"/>
  <c r="D23"/>
  <c r="D22"/>
  <c r="D21"/>
  <c r="D20"/>
  <c r="D19"/>
  <c r="D18"/>
  <c r="D17"/>
  <c r="D16"/>
  <c r="D15"/>
  <c r="D11"/>
  <c r="E15"/>
  <c r="E25"/>
  <c r="E24"/>
  <c r="E23"/>
  <c r="E22"/>
  <c r="E21"/>
  <c r="E20"/>
  <c r="E19"/>
  <c r="E18"/>
  <c r="E17"/>
  <c r="E16"/>
  <c r="E14"/>
  <c r="D14"/>
  <c r="E13"/>
  <c r="D13"/>
  <c r="D12"/>
  <c r="E12" s="1"/>
  <c r="H22" i="7"/>
  <c r="I22"/>
  <c r="J22"/>
  <c r="J23" i="6"/>
  <c r="I23"/>
  <c r="H23"/>
  <c r="D23"/>
  <c r="C23"/>
  <c r="B23"/>
  <c r="H23" i="8"/>
  <c r="E23"/>
  <c r="F12" s="1"/>
  <c r="F22" i="7"/>
  <c r="G11" s="1"/>
  <c r="F23" i="6"/>
  <c r="G21" s="1"/>
  <c r="C12" i="8"/>
  <c r="D12" s="1"/>
  <c r="C22"/>
  <c r="D22" s="1"/>
  <c r="C21"/>
  <c r="D21" s="1"/>
  <c r="C20"/>
  <c r="D20" s="1"/>
  <c r="G20" s="1"/>
  <c r="I20" s="1"/>
  <c r="C19"/>
  <c r="D19" s="1"/>
  <c r="C18"/>
  <c r="D18" s="1"/>
  <c r="C17"/>
  <c r="D17" s="1"/>
  <c r="C16"/>
  <c r="D16" s="1"/>
  <c r="C15"/>
  <c r="D15" s="1"/>
  <c r="C14"/>
  <c r="D14" s="1"/>
  <c r="C13"/>
  <c r="D13" s="1"/>
  <c r="C22" i="6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H12" s="1"/>
  <c r="C21" i="7"/>
  <c r="E21" s="1"/>
  <c r="C20"/>
  <c r="E20" s="1"/>
  <c r="C19"/>
  <c r="E19" s="1"/>
  <c r="C18"/>
  <c r="E18" s="1"/>
  <c r="C17"/>
  <c r="E17" s="1"/>
  <c r="C16"/>
  <c r="E16" s="1"/>
  <c r="C15"/>
  <c r="E15" s="1"/>
  <c r="C14"/>
  <c r="E14" s="1"/>
  <c r="C13"/>
  <c r="E13" s="1"/>
  <c r="C12"/>
  <c r="E12" s="1"/>
  <c r="C11"/>
  <c r="C22" s="1"/>
  <c r="B23" i="8"/>
  <c r="B22" i="7"/>
  <c r="D22" i="5"/>
  <c r="E22" s="1"/>
  <c r="F22" s="1"/>
  <c r="D21"/>
  <c r="E21" s="1"/>
  <c r="F21" s="1"/>
  <c r="D20"/>
  <c r="E20" s="1"/>
  <c r="F20" s="1"/>
  <c r="D19"/>
  <c r="E19" s="1"/>
  <c r="F19" s="1"/>
  <c r="D18"/>
  <c r="E18" s="1"/>
  <c r="F18" s="1"/>
  <c r="D17"/>
  <c r="E17" s="1"/>
  <c r="F17" s="1"/>
  <c r="D16"/>
  <c r="E16" s="1"/>
  <c r="F16" s="1"/>
  <c r="D15"/>
  <c r="E15" s="1"/>
  <c r="F15" s="1"/>
  <c r="D14"/>
  <c r="E14" s="1"/>
  <c r="F14" s="1"/>
  <c r="D13"/>
  <c r="E13" s="1"/>
  <c r="F13" s="1"/>
  <c r="D12"/>
  <c r="E12" s="1"/>
  <c r="F12" s="1"/>
  <c r="D11"/>
  <c r="E11" s="1"/>
  <c r="B23"/>
  <c r="C11" s="1"/>
  <c r="G11" s="1"/>
  <c r="E11" i="9" l="1"/>
  <c r="G22" i="6"/>
  <c r="F14" i="8"/>
  <c r="F18"/>
  <c r="F22"/>
  <c r="F16"/>
  <c r="F20"/>
  <c r="F13"/>
  <c r="F15"/>
  <c r="F17"/>
  <c r="F19"/>
  <c r="F21"/>
  <c r="G17" i="6"/>
  <c r="G15" i="7"/>
  <c r="G19"/>
  <c r="G13"/>
  <c r="G17"/>
  <c r="G21"/>
  <c r="G12"/>
  <c r="G14"/>
  <c r="G16"/>
  <c r="G18"/>
  <c r="G20"/>
  <c r="G14" i="6"/>
  <c r="G18"/>
  <c r="G12"/>
  <c r="J12" s="1"/>
  <c r="G16"/>
  <c r="G20"/>
  <c r="G13"/>
  <c r="G15"/>
  <c r="G19"/>
  <c r="G21" i="8"/>
  <c r="I21" s="1"/>
  <c r="H13" i="6"/>
  <c r="J13" s="1"/>
  <c r="H14"/>
  <c r="J14" s="1"/>
  <c r="H15"/>
  <c r="H16"/>
  <c r="J16" s="1"/>
  <c r="H17"/>
  <c r="J17" s="1"/>
  <c r="H18"/>
  <c r="J18" s="1"/>
  <c r="H19"/>
  <c r="H20"/>
  <c r="J20" s="1"/>
  <c r="H21"/>
  <c r="J21" s="1"/>
  <c r="H22"/>
  <c r="J22" s="1"/>
  <c r="E11" i="7"/>
  <c r="H11" s="1"/>
  <c r="J11" s="1"/>
  <c r="G13" i="8"/>
  <c r="I13" s="1"/>
  <c r="G14"/>
  <c r="I14" s="1"/>
  <c r="G15"/>
  <c r="I15" s="1"/>
  <c r="G16"/>
  <c r="I16" s="1"/>
  <c r="G17"/>
  <c r="I17" s="1"/>
  <c r="G18"/>
  <c r="I18" s="1"/>
  <c r="G19"/>
  <c r="I19" s="1"/>
  <c r="G22"/>
  <c r="I22" s="1"/>
  <c r="H12" i="7"/>
  <c r="H13"/>
  <c r="H14"/>
  <c r="H15"/>
  <c r="H16"/>
  <c r="H17"/>
  <c r="H18"/>
  <c r="H19"/>
  <c r="H20"/>
  <c r="H21"/>
  <c r="E23" i="5"/>
  <c r="F11"/>
  <c r="F23" s="1"/>
  <c r="D23"/>
  <c r="H11"/>
  <c r="C22"/>
  <c r="G22" s="1"/>
  <c r="H22" s="1"/>
  <c r="C21"/>
  <c r="G21" s="1"/>
  <c r="H21" s="1"/>
  <c r="C20"/>
  <c r="G20" s="1"/>
  <c r="H20" s="1"/>
  <c r="C19"/>
  <c r="G19" s="1"/>
  <c r="H19" s="1"/>
  <c r="C18"/>
  <c r="G18" s="1"/>
  <c r="H18" s="1"/>
  <c r="C17"/>
  <c r="G17" s="1"/>
  <c r="H17" s="1"/>
  <c r="C16"/>
  <c r="G16" s="1"/>
  <c r="H16" s="1"/>
  <c r="C15"/>
  <c r="G15" s="1"/>
  <c r="H15" s="1"/>
  <c r="C14"/>
  <c r="G14" s="1"/>
  <c r="H14" s="1"/>
  <c r="C13"/>
  <c r="G13" s="1"/>
  <c r="H13" s="1"/>
  <c r="C12"/>
  <c r="G12" s="1"/>
  <c r="H12" s="1"/>
  <c r="F23" i="8" l="1"/>
  <c r="G22" i="7"/>
  <c r="J19" i="6"/>
  <c r="J15"/>
  <c r="G23"/>
  <c r="J20" i="7"/>
  <c r="K20" s="1"/>
  <c r="J18"/>
  <c r="K18" s="1"/>
  <c r="J16"/>
  <c r="K16" s="1"/>
  <c r="J14"/>
  <c r="K14" s="1"/>
  <c r="J12"/>
  <c r="K12" s="1"/>
  <c r="J21"/>
  <c r="K21" s="1"/>
  <c r="J19"/>
  <c r="K19" s="1"/>
  <c r="J17"/>
  <c r="K17" s="1"/>
  <c r="J15"/>
  <c r="K15" s="1"/>
  <c r="J13"/>
  <c r="K13" s="1"/>
  <c r="C23" i="8"/>
  <c r="D23"/>
  <c r="G12"/>
  <c r="I12" s="1"/>
  <c r="I23" s="1"/>
  <c r="G23" i="5"/>
  <c r="H23"/>
  <c r="C23"/>
  <c r="G23" i="8" l="1"/>
  <c r="E22" i="7"/>
  <c r="K11" l="1"/>
  <c r="K22" s="1"/>
  <c r="C13" i="9" l="1"/>
  <c r="H13" s="1"/>
  <c r="C12"/>
  <c r="H12" s="1"/>
  <c r="C20"/>
  <c r="H20" s="1"/>
  <c r="C17"/>
  <c r="H17"/>
  <c r="C16"/>
  <c r="H16"/>
  <c r="C14"/>
  <c r="H14" s="1"/>
  <c r="C19"/>
  <c r="H19" s="1"/>
  <c r="C22"/>
  <c r="H22"/>
  <c r="C18"/>
  <c r="H18"/>
  <c r="C21"/>
  <c r="H21"/>
  <c r="C23"/>
  <c r="H23" s="1"/>
  <c r="C11"/>
  <c r="C27" s="1"/>
</calcChain>
</file>

<file path=xl/sharedStrings.xml><?xml version="1.0" encoding="utf-8"?>
<sst xmlns="http://schemas.openxmlformats.org/spreadsheetml/2006/main" count="120" uniqueCount="46">
  <si>
    <t>producto</t>
  </si>
  <si>
    <t>30% obras sociales / pasajeros transportados</t>
  </si>
  <si>
    <t>Total p/transportados</t>
  </si>
  <si>
    <t>autobuses en ruta por corredor</t>
  </si>
  <si>
    <t xml:space="preserve">Total pasajeros /x /57.00 costo de mercado </t>
  </si>
  <si>
    <t>Ahorro a la poblacion en costos del pasaje en RD$ 44.50</t>
  </si>
  <si>
    <t>SERVICIOS DE TRANSPORTE CORREDOR 27 DE FEBRERO, STO. DGO.</t>
  </si>
  <si>
    <t>SERVICIOS DE TRANSPORTE CORREDOR JOHN F. KENNEDY, STO. DGO.</t>
  </si>
  <si>
    <t>SERVICIOS DE TRANSPORTE  CORREDOR ALCARRIZOS - LUPERON, STO. DGO.</t>
  </si>
  <si>
    <t>SERVICIOS DE TRANSPORTE CORREDOR INDEPENDENCIA, STO. DGO.</t>
  </si>
  <si>
    <t>SERVICIOS DE TRANSPORTE CORREDOR NUÑEZ DE CACERES, STO. DGO.</t>
  </si>
  <si>
    <t>SERVICIOS DE TRANSPORTE CORREDOR NACO, STO. DGO.</t>
  </si>
  <si>
    <t>SERVICIOS DE TRANSPORTE CORREDOR CHARLES DE GAULLE, STO. DGO.</t>
  </si>
  <si>
    <t>SERVICIOS DE TRANSPORTE CORREDOR CANABACOA, SANTIAGO</t>
  </si>
  <si>
    <t>SERVICIOS DE TRANSPORTE CORREDOR CIRCUNVALACION-SADHALA, SANTIAGO</t>
  </si>
  <si>
    <t>SERVICIOS DE TRANSPORTE CORREDOR GURABO, SANTIAGO</t>
  </si>
  <si>
    <t>SERVICIOS DE TRANSPORTE CORREDOR CENTRAL, SANTIAGO</t>
  </si>
  <si>
    <t>obras</t>
  </si>
  <si>
    <t>total recaudado valorado en RD$ 15</t>
  </si>
  <si>
    <t>Representacion %</t>
  </si>
  <si>
    <t>costo mercado menos recaudado (total Ahorrado por la poblacion al transportarse en OMSA)</t>
  </si>
  <si>
    <t>total recaudado valorado en RD$ 12.5 promedio</t>
  </si>
  <si>
    <t>Producto</t>
  </si>
  <si>
    <t>Total Pasajeros Transportados 2016</t>
  </si>
  <si>
    <t>30% obras Sociales / Pasajeros Transportados</t>
  </si>
  <si>
    <t>Total P/Transportados</t>
  </si>
  <si>
    <t>Total pasajeros /x /57.00 costo de mercado</t>
  </si>
  <si>
    <t>total recaudado valorado en RD$ 12.50 promedio</t>
  </si>
  <si>
    <t>costo mercado menos recaudado (total Ahorrado por la población al transportarse en OMSA)</t>
  </si>
  <si>
    <t>SERVICIOS DE TRANSPORTE  CORREDOR LA BARQUITA, STO. DGO.</t>
  </si>
  <si>
    <t>Totales</t>
  </si>
  <si>
    <t>Análisis comparativo del costo de mercado del servicio versus lo recaudado por la institución en el periodo 2016 y el monto ahorrado a la población de las Ciudades Santo Domingo y Santiago</t>
  </si>
  <si>
    <t>Gerencia Financiera</t>
  </si>
  <si>
    <t>Autobuses en operación</t>
  </si>
  <si>
    <t>Análisis comparativo del costo de mercado del servicio versus lo recaudado por la institución en el periodo 2015 y el monto ahorrado a la población de las Ciudades Santo Domingo y Santiago</t>
  </si>
  <si>
    <t>Análisis comparativo del costo de mercado del servicio versus lo recaudado por la institución en el periodo 2014 y el monto ahorrado a la población de las Ciudades Santo Domingo y Santiago</t>
  </si>
  <si>
    <t>Análisis comparativo del costo de mercado del servicio versus lo recaudado por la institución en el periodo 2013 y el monto ahorrado a la población de las Ciudades Santo Domingo y Santiago</t>
  </si>
  <si>
    <t>Total Pasajeros Transportados 2013</t>
  </si>
  <si>
    <t>Total Pasajeros Transportados 2014</t>
  </si>
  <si>
    <t>SERVICIOS DE TRANSPORTE UNIVERSITARIO SANTO DOMINGO</t>
  </si>
  <si>
    <t>SERVICIOS DE TRANSPORTE UNIVERSITARIOS SANTIAGO</t>
  </si>
  <si>
    <t>SERVICIOS DE TRANSPORTE ZONAS FRANCAS SANTO DOMINGO</t>
  </si>
  <si>
    <t>SERVICIOS DE TRANSPORTE  CORREDOR JUAN BOSCH, STO. DGO.</t>
  </si>
  <si>
    <t>Análisis comparativo del costo de mercado del servicio versus lo recaudado por la institución en el periodo del 01 Enero al 30 de Junio del 2017 y el monto ahorrado a la población de las Ciudades Santo Domingo y Santiago</t>
  </si>
  <si>
    <t>Total pasajeros /x /57.00 costo promedio de mercado</t>
  </si>
  <si>
    <t>Nota: DESDE EL PERIODO 2013 HASTA JUNIO 2017 LA POBLACION SE HA AHORRADO UNOS 5,927,865,012.70 AL PREFERIR LOS SERVICIOS DE LA OMSA COMO MEDIO DE TRANSPORTE.</t>
  </si>
</sst>
</file>

<file path=xl/styles.xml><?xml version="1.0" encoding="utf-8"?>
<styleSheet xmlns="http://schemas.openxmlformats.org/spreadsheetml/2006/main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FF0000"/>
      <name val="Calibri"/>
      <family val="2"/>
    </font>
    <font>
      <sz val="9"/>
      <color theme="0"/>
      <name val="Calibri"/>
      <family val="2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9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thin">
        <color indexed="64"/>
      </top>
      <bottom style="double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 style="medium">
        <color rgb="FFBFBFBF"/>
      </left>
      <right/>
      <top/>
      <bottom/>
      <diagonal/>
    </border>
    <border>
      <left style="medium">
        <color rgb="FFBFBFBF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4" fillId="0" borderId="0" xfId="2" applyFont="1" applyAlignment="1">
      <alignment vertical="justify"/>
    </xf>
    <xf numFmtId="43" fontId="4" fillId="0" borderId="0" xfId="3" applyNumberFormat="1" applyFont="1" applyAlignment="1">
      <alignment horizontal="center"/>
    </xf>
    <xf numFmtId="0" fontId="4" fillId="0" borderId="0" xfId="2" applyFont="1"/>
    <xf numFmtId="0" fontId="4" fillId="0" borderId="0" xfId="2" applyFont="1" applyAlignment="1">
      <alignment horizontal="center"/>
    </xf>
    <xf numFmtId="43" fontId="4" fillId="0" borderId="0" xfId="3" applyNumberFormat="1" applyFont="1"/>
    <xf numFmtId="0" fontId="5" fillId="2" borderId="0" xfId="2" applyFont="1" applyFill="1" applyAlignment="1">
      <alignment vertical="justify"/>
    </xf>
    <xf numFmtId="43" fontId="5" fillId="3" borderId="0" xfId="3" applyNumberFormat="1" applyFont="1" applyFill="1" applyAlignment="1">
      <alignment vertical="justify"/>
    </xf>
    <xf numFmtId="0" fontId="5" fillId="4" borderId="0" xfId="2" applyFont="1" applyFill="1" applyAlignment="1">
      <alignment vertical="justify"/>
    </xf>
    <xf numFmtId="0" fontId="5" fillId="5" borderId="0" xfId="2" applyFont="1" applyFill="1" applyAlignment="1">
      <alignment vertical="justify"/>
    </xf>
    <xf numFmtId="0" fontId="6" fillId="0" borderId="0" xfId="2" applyFont="1" applyFill="1" applyAlignment="1">
      <alignment vertical="justify"/>
    </xf>
    <xf numFmtId="0" fontId="5" fillId="0" borderId="1" xfId="2" applyFont="1" applyFill="1" applyBorder="1" applyAlignment="1" applyProtection="1">
      <alignment horizontal="center" vertical="justify" wrapText="1"/>
      <protection locked="0"/>
    </xf>
    <xf numFmtId="43" fontId="4" fillId="5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2" applyNumberFormat="1" applyFont="1" applyFill="1" applyBorder="1" applyAlignment="1" applyProtection="1">
      <alignment horizontal="center" vertical="top" wrapText="1"/>
      <protection locked="0"/>
    </xf>
    <xf numFmtId="43" fontId="4" fillId="0" borderId="0" xfId="2" applyNumberFormat="1" applyFont="1"/>
    <xf numFmtId="0" fontId="5" fillId="0" borderId="3" xfId="2" applyFont="1" applyFill="1" applyBorder="1" applyAlignment="1" applyProtection="1">
      <alignment horizontal="center" vertical="justify" wrapText="1"/>
      <protection locked="0"/>
    </xf>
    <xf numFmtId="43" fontId="5" fillId="3" borderId="0" xfId="3" applyNumberFormat="1" applyFont="1" applyFill="1"/>
    <xf numFmtId="43" fontId="6" fillId="0" borderId="0" xfId="2" applyNumberFormat="1" applyFont="1" applyFill="1"/>
    <xf numFmtId="0" fontId="7" fillId="0" borderId="0" xfId="2" applyFont="1" applyAlignment="1">
      <alignment vertical="justify"/>
    </xf>
    <xf numFmtId="0" fontId="7" fillId="0" borderId="0" xfId="2" applyFont="1"/>
    <xf numFmtId="164" fontId="8" fillId="0" borderId="0" xfId="3" applyFont="1"/>
    <xf numFmtId="4" fontId="7" fillId="0" borderId="0" xfId="2" applyNumberFormat="1" applyFont="1"/>
    <xf numFmtId="0" fontId="9" fillId="0" borderId="0" xfId="2" applyFont="1" applyAlignment="1">
      <alignment vertical="justify"/>
    </xf>
    <xf numFmtId="0" fontId="9" fillId="0" borderId="0" xfId="2" applyFont="1"/>
    <xf numFmtId="4" fontId="10" fillId="0" borderId="0" xfId="2" applyNumberFormat="1" applyFont="1"/>
    <xf numFmtId="43" fontId="2" fillId="0" borderId="0" xfId="3" applyNumberFormat="1" applyFont="1"/>
    <xf numFmtId="0" fontId="10" fillId="0" borderId="0" xfId="2" applyFont="1"/>
    <xf numFmtId="43" fontId="9" fillId="0" borderId="0" xfId="2" applyNumberFormat="1" applyFont="1"/>
    <xf numFmtId="164" fontId="9" fillId="0" borderId="0" xfId="3" applyFont="1"/>
    <xf numFmtId="43" fontId="11" fillId="0" borderId="0" xfId="3" applyNumberFormat="1" applyFont="1"/>
    <xf numFmtId="0" fontId="3" fillId="0" borderId="0" xfId="2"/>
    <xf numFmtId="43" fontId="4" fillId="0" borderId="0" xfId="2" applyNumberFormat="1" applyFont="1" applyFill="1"/>
    <xf numFmtId="43" fontId="4" fillId="5" borderId="3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43" fontId="5" fillId="2" borderId="5" xfId="3" applyNumberFormat="1" applyFont="1" applyFill="1" applyBorder="1" applyAlignment="1" applyProtection="1">
      <alignment horizontal="center" vertical="center" wrapText="1"/>
      <protection locked="0"/>
    </xf>
    <xf numFmtId="0" fontId="5" fillId="2" borderId="6" xfId="2" applyNumberFormat="1" applyFont="1" applyFill="1" applyBorder="1" applyAlignment="1" applyProtection="1">
      <alignment horizontal="center" vertical="top" wrapText="1"/>
      <protection locked="0"/>
    </xf>
    <xf numFmtId="43" fontId="5" fillId="3" borderId="7" xfId="3" applyNumberFormat="1" applyFont="1" applyFill="1" applyBorder="1"/>
    <xf numFmtId="43" fontId="5" fillId="6" borderId="7" xfId="2" applyNumberFormat="1" applyFont="1" applyFill="1" applyBorder="1"/>
    <xf numFmtId="43" fontId="6" fillId="3" borderId="7" xfId="2" applyNumberFormat="1" applyFont="1" applyFill="1" applyBorder="1"/>
    <xf numFmtId="3" fontId="4" fillId="0" borderId="0" xfId="1" applyNumberFormat="1" applyFont="1" applyAlignment="1">
      <alignment vertical="justify"/>
    </xf>
    <xf numFmtId="3" fontId="7" fillId="0" borderId="0" xfId="1" applyNumberFormat="1" applyFont="1" applyAlignment="1">
      <alignment vertical="justify"/>
    </xf>
    <xf numFmtId="3" fontId="9" fillId="0" borderId="0" xfId="1" applyNumberFormat="1" applyFont="1" applyAlignment="1">
      <alignment vertical="justify"/>
    </xf>
    <xf numFmtId="3" fontId="3" fillId="0" borderId="0" xfId="1" applyNumberFormat="1" applyFont="1"/>
    <xf numFmtId="3" fontId="0" fillId="0" borderId="0" xfId="1" applyNumberFormat="1" applyFont="1"/>
    <xf numFmtId="3" fontId="4" fillId="0" borderId="0" xfId="3" applyNumberFormat="1" applyFont="1" applyAlignment="1">
      <alignment horizontal="center"/>
    </xf>
    <xf numFmtId="3" fontId="4" fillId="0" borderId="0" xfId="2" applyNumberFormat="1" applyFont="1"/>
    <xf numFmtId="3" fontId="5" fillId="0" borderId="1" xfId="1" applyNumberFormat="1" applyFont="1" applyFill="1" applyBorder="1" applyAlignment="1" applyProtection="1">
      <alignment horizontal="right" vertical="justify" wrapText="1"/>
      <protection locked="0"/>
    </xf>
    <xf numFmtId="3" fontId="5" fillId="2" borderId="5" xfId="3" applyNumberFormat="1" applyFont="1" applyFill="1" applyBorder="1" applyAlignment="1" applyProtection="1">
      <alignment horizontal="center" vertical="center" wrapText="1"/>
      <protection locked="0"/>
    </xf>
    <xf numFmtId="3" fontId="5" fillId="2" borderId="5" xfId="2" applyNumberFormat="1" applyFont="1" applyFill="1" applyBorder="1" applyAlignment="1" applyProtection="1">
      <alignment horizontal="center" vertical="center" wrapText="1"/>
      <protection locked="0"/>
    </xf>
    <xf numFmtId="3" fontId="7" fillId="0" borderId="0" xfId="2" applyNumberFormat="1" applyFont="1"/>
    <xf numFmtId="3" fontId="9" fillId="0" borderId="0" xfId="2" applyNumberFormat="1" applyFont="1"/>
    <xf numFmtId="3" fontId="3" fillId="0" borderId="0" xfId="2" applyNumberFormat="1"/>
    <xf numFmtId="3" fontId="0" fillId="0" borderId="0" xfId="0" applyNumberFormat="1"/>
    <xf numFmtId="3" fontId="4" fillId="5" borderId="1" xfId="3" applyNumberFormat="1" applyFont="1" applyFill="1" applyBorder="1" applyAlignment="1" applyProtection="1">
      <alignment horizontal="right" vertical="center" wrapText="1"/>
      <protection locked="0"/>
    </xf>
    <xf numFmtId="3" fontId="4" fillId="0" borderId="1" xfId="3" applyNumberFormat="1" applyFont="1" applyFill="1" applyBorder="1" applyAlignment="1" applyProtection="1">
      <alignment horizontal="right" vertical="center" wrapText="1"/>
      <protection locked="0"/>
    </xf>
    <xf numFmtId="3" fontId="5" fillId="0" borderId="3" xfId="1" applyNumberFormat="1" applyFont="1" applyFill="1" applyBorder="1" applyAlignment="1" applyProtection="1">
      <alignment horizontal="right" vertical="justify" wrapText="1"/>
      <protection locked="0"/>
    </xf>
    <xf numFmtId="43" fontId="13" fillId="0" borderId="0" xfId="3" applyNumberFormat="1" applyFont="1"/>
    <xf numFmtId="43" fontId="12" fillId="0" borderId="0" xfId="3" applyNumberFormat="1" applyFont="1"/>
    <xf numFmtId="43" fontId="4" fillId="0" borderId="0" xfId="1" applyFont="1"/>
    <xf numFmtId="43" fontId="5" fillId="2" borderId="7" xfId="1" applyFont="1" applyFill="1" applyBorder="1"/>
    <xf numFmtId="43" fontId="8" fillId="0" borderId="0" xfId="1" applyFont="1"/>
    <xf numFmtId="43" fontId="10" fillId="0" borderId="0" xfId="1" applyFont="1"/>
    <xf numFmtId="43" fontId="9" fillId="0" borderId="0" xfId="1" applyFont="1"/>
    <xf numFmtId="43" fontId="3" fillId="0" borderId="0" xfId="1" applyFont="1"/>
    <xf numFmtId="43" fontId="0" fillId="0" borderId="0" xfId="1" applyFont="1"/>
    <xf numFmtId="0" fontId="14" fillId="0" borderId="8" xfId="0" applyFont="1" applyBorder="1" applyAlignment="1">
      <alignment horizontal="center" wrapText="1"/>
    </xf>
    <xf numFmtId="3" fontId="15" fillId="8" borderId="8" xfId="0" applyNumberFormat="1" applyFont="1" applyFill="1" applyBorder="1" applyAlignment="1">
      <alignment horizontal="right" wrapText="1"/>
    </xf>
    <xf numFmtId="3" fontId="15" fillId="0" borderId="8" xfId="0" applyNumberFormat="1" applyFont="1" applyBorder="1" applyAlignment="1">
      <alignment horizontal="right" wrapText="1"/>
    </xf>
    <xf numFmtId="4" fontId="15" fillId="0" borderId="0" xfId="0" applyNumberFormat="1" applyFont="1" applyAlignment="1">
      <alignment horizontal="right"/>
    </xf>
    <xf numFmtId="0" fontId="14" fillId="0" borderId="9" xfId="0" applyFont="1" applyBorder="1" applyAlignment="1">
      <alignment horizontal="center" wrapText="1"/>
    </xf>
    <xf numFmtId="3" fontId="15" fillId="8" borderId="9" xfId="0" applyNumberFormat="1" applyFont="1" applyFill="1" applyBorder="1" applyAlignment="1">
      <alignment horizontal="right" wrapText="1"/>
    </xf>
    <xf numFmtId="3" fontId="15" fillId="8" borderId="10" xfId="0" applyNumberFormat="1" applyFont="1" applyFill="1" applyBorder="1" applyAlignment="1">
      <alignment horizontal="right" wrapText="1"/>
    </xf>
    <xf numFmtId="4" fontId="14" fillId="9" borderId="12" xfId="0" applyNumberFormat="1" applyFont="1" applyFill="1" applyBorder="1" applyAlignment="1">
      <alignment horizontal="right"/>
    </xf>
    <xf numFmtId="4" fontId="16" fillId="9" borderId="12" xfId="0" applyNumberFormat="1" applyFont="1" applyFill="1" applyBorder="1" applyAlignment="1">
      <alignment horizontal="right"/>
    </xf>
    <xf numFmtId="0" fontId="14" fillId="7" borderId="0" xfId="0" applyFont="1" applyFill="1" applyAlignment="1">
      <alignment horizontal="center" vertical="justify"/>
    </xf>
    <xf numFmtId="0" fontId="0" fillId="0" borderId="0" xfId="0" applyAlignment="1">
      <alignment vertical="justify"/>
    </xf>
    <xf numFmtId="0" fontId="14" fillId="0" borderId="10" xfId="0" applyFont="1" applyBorder="1" applyAlignment="1">
      <alignment horizontal="right" wrapText="1"/>
    </xf>
    <xf numFmtId="3" fontId="14" fillId="2" borderId="11" xfId="0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43" fontId="14" fillId="7" borderId="0" xfId="1" applyFont="1" applyFill="1" applyAlignment="1">
      <alignment horizontal="center" vertical="justify"/>
    </xf>
    <xf numFmtId="43" fontId="15" fillId="8" borderId="8" xfId="1" applyFont="1" applyFill="1" applyBorder="1" applyAlignment="1">
      <alignment horizontal="right" wrapText="1"/>
    </xf>
    <xf numFmtId="43" fontId="14" fillId="2" borderId="11" xfId="1" applyFont="1" applyFill="1" applyBorder="1" applyAlignment="1">
      <alignment horizontal="right" wrapText="1"/>
    </xf>
    <xf numFmtId="4" fontId="17" fillId="0" borderId="0" xfId="0" applyNumberFormat="1" applyFont="1" applyAlignment="1">
      <alignment horizontal="right"/>
    </xf>
    <xf numFmtId="3" fontId="17" fillId="0" borderId="10" xfId="0" applyNumberFormat="1" applyFont="1" applyFill="1" applyBorder="1" applyAlignment="1">
      <alignment horizontal="right" wrapText="1"/>
    </xf>
    <xf numFmtId="3" fontId="5" fillId="10" borderId="5" xfId="1" applyNumberFormat="1" applyFont="1" applyFill="1" applyBorder="1" applyAlignment="1" applyProtection="1">
      <alignment horizontal="center" vertical="justify" wrapText="1"/>
      <protection locked="0"/>
    </xf>
    <xf numFmtId="3" fontId="5" fillId="10" borderId="5" xfId="1" applyNumberFormat="1" applyFont="1" applyFill="1" applyBorder="1" applyAlignment="1" applyProtection="1">
      <alignment vertical="justify" wrapText="1"/>
      <protection locked="0"/>
    </xf>
    <xf numFmtId="3" fontId="7" fillId="0" borderId="0" xfId="1" applyNumberFormat="1" applyFont="1" applyFill="1" applyAlignment="1">
      <alignment vertical="justify"/>
    </xf>
    <xf numFmtId="0" fontId="11" fillId="0" borderId="0" xfId="0" applyFont="1"/>
    <xf numFmtId="3" fontId="15" fillId="0" borderId="10" xfId="0" applyNumberFormat="1" applyFont="1" applyFill="1" applyBorder="1" applyAlignment="1">
      <alignment horizontal="right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3" fontId="6" fillId="6" borderId="7" xfId="2" applyNumberFormat="1" applyFont="1" applyFill="1" applyBorder="1"/>
    <xf numFmtId="43" fontId="5" fillId="2" borderId="0" xfId="1" applyFont="1" applyFill="1" applyAlignment="1">
      <alignment vertical="justify"/>
    </xf>
    <xf numFmtId="43" fontId="5" fillId="2" borderId="6" xfId="2" applyNumberFormat="1" applyFont="1" applyFill="1" applyBorder="1" applyAlignment="1" applyProtection="1">
      <alignment horizontal="center" vertical="top" wrapText="1"/>
      <protection locked="0"/>
    </xf>
    <xf numFmtId="0" fontId="5" fillId="6" borderId="0" xfId="2" applyFont="1" applyFill="1" applyAlignment="1">
      <alignment horizontal="center" vertical="justify"/>
    </xf>
    <xf numFmtId="0" fontId="14" fillId="6" borderId="0" xfId="0" applyFont="1" applyFill="1" applyAlignment="1">
      <alignment horizontal="center" vertical="justify"/>
    </xf>
    <xf numFmtId="3" fontId="5" fillId="6" borderId="0" xfId="2" applyNumberFormat="1" applyFont="1" applyFill="1" applyAlignment="1">
      <alignment horizontal="center" vertical="justify"/>
    </xf>
    <xf numFmtId="3" fontId="5" fillId="6" borderId="0" xfId="3" applyNumberFormat="1" applyFont="1" applyFill="1" applyAlignment="1">
      <alignment horizontal="right" vertical="justify"/>
    </xf>
    <xf numFmtId="43" fontId="5" fillId="6" borderId="0" xfId="3" applyNumberFormat="1" applyFont="1" applyFill="1" applyAlignment="1">
      <alignment horizontal="center" vertical="justify"/>
    </xf>
    <xf numFmtId="44" fontId="18" fillId="0" borderId="0" xfId="4" applyFont="1" applyAlignment="1">
      <alignment horizontal="center" vertical="justify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 vertical="justify"/>
    </xf>
    <xf numFmtId="43" fontId="15" fillId="8" borderId="10" xfId="1" applyFont="1" applyFill="1" applyBorder="1" applyAlignment="1">
      <alignment horizontal="right" wrapText="1"/>
    </xf>
    <xf numFmtId="4" fontId="20" fillId="0" borderId="0" xfId="0" applyNumberFormat="1" applyFont="1" applyAlignment="1">
      <alignment horizontal="right"/>
    </xf>
    <xf numFmtId="0" fontId="12" fillId="0" borderId="0" xfId="0" applyFont="1"/>
    <xf numFmtId="4" fontId="12" fillId="0" borderId="0" xfId="0" applyNumberFormat="1" applyFont="1"/>
    <xf numFmtId="165" fontId="0" fillId="0" borderId="0" xfId="0" applyNumberFormat="1"/>
    <xf numFmtId="0" fontId="21" fillId="0" borderId="0" xfId="0" applyFont="1" applyAlignment="1">
      <alignment horizontal="center" vertical="justify"/>
    </xf>
  </cellXfs>
  <cellStyles count="5">
    <cellStyle name="Millares" xfId="1" builtinId="3"/>
    <cellStyle name="Millares 2" xfId="3"/>
    <cellStyle name="Moneda" xfId="4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1524000</xdr:colOff>
      <xdr:row>1</xdr:row>
      <xdr:rowOff>95250</xdr:rowOff>
    </xdr:from>
    <xdr:to>
      <xdr:col>1</xdr:col>
      <xdr:colOff>39973</xdr:colOff>
      <xdr:row>4</xdr:row>
      <xdr:rowOff>123242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285750"/>
          <a:ext cx="1259173" cy="599492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1095375</xdr:colOff>
      <xdr:row>1</xdr:row>
      <xdr:rowOff>28575</xdr:rowOff>
    </xdr:from>
    <xdr:to>
      <xdr:col>0</xdr:col>
      <xdr:colOff>2514599</xdr:colOff>
      <xdr:row>4</xdr:row>
      <xdr:rowOff>132767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5375" y="219075"/>
          <a:ext cx="1419224" cy="675692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1438275</xdr:colOff>
      <xdr:row>1</xdr:row>
      <xdr:rowOff>28575</xdr:rowOff>
    </xdr:from>
    <xdr:to>
      <xdr:col>1</xdr:col>
      <xdr:colOff>114299</xdr:colOff>
      <xdr:row>4</xdr:row>
      <xdr:rowOff>132767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38275" y="219075"/>
          <a:ext cx="1419224" cy="675692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1171574</xdr:colOff>
      <xdr:row>2</xdr:row>
      <xdr:rowOff>28575</xdr:rowOff>
    </xdr:from>
    <xdr:to>
      <xdr:col>1</xdr:col>
      <xdr:colOff>114299</xdr:colOff>
      <xdr:row>4</xdr:row>
      <xdr:rowOff>132767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1574" y="409575"/>
          <a:ext cx="1114425" cy="485192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1171574</xdr:colOff>
      <xdr:row>2</xdr:row>
      <xdr:rowOff>28575</xdr:rowOff>
    </xdr:from>
    <xdr:to>
      <xdr:col>1</xdr:col>
      <xdr:colOff>114299</xdr:colOff>
      <xdr:row>4</xdr:row>
      <xdr:rowOff>132767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1574" y="409575"/>
          <a:ext cx="1114425" cy="485192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5"/>
  <sheetViews>
    <sheetView workbookViewId="0">
      <selection activeCell="J7" sqref="J7"/>
    </sheetView>
  </sheetViews>
  <sheetFormatPr baseColWidth="10" defaultRowHeight="15"/>
  <cols>
    <col min="1" max="1" width="41.140625" bestFit="1" customWidth="1"/>
    <col min="2" max="2" width="9.7109375" style="43" customWidth="1"/>
    <col min="3" max="3" width="11.28515625" style="52" customWidth="1"/>
    <col min="4" max="4" width="12.5703125" style="52" customWidth="1"/>
    <col min="5" max="5" width="11.42578125" hidden="1" customWidth="1"/>
    <col min="6" max="6" width="11.42578125" customWidth="1"/>
    <col min="7" max="7" width="12.42578125" style="64" customWidth="1"/>
    <col min="8" max="8" width="15.42578125" bestFit="1" customWidth="1"/>
    <col min="9" max="9" width="14.140625" customWidth="1"/>
    <col min="10" max="10" width="15.42578125" bestFit="1" customWidth="1"/>
  </cols>
  <sheetData>
    <row r="1" spans="1:10">
      <c r="B1"/>
      <c r="C1" s="64"/>
      <c r="D1"/>
      <c r="G1"/>
    </row>
    <row r="2" spans="1:10">
      <c r="B2"/>
      <c r="C2" s="64"/>
      <c r="D2"/>
      <c r="G2"/>
    </row>
    <row r="3" spans="1:10">
      <c r="B3"/>
      <c r="C3" s="64"/>
      <c r="D3"/>
      <c r="G3"/>
    </row>
    <row r="4" spans="1:10">
      <c r="B4"/>
      <c r="C4" s="64"/>
      <c r="D4"/>
      <c r="G4"/>
    </row>
    <row r="5" spans="1:10">
      <c r="A5" s="100" t="s">
        <v>32</v>
      </c>
      <c r="B5" s="100"/>
      <c r="C5" s="100"/>
      <c r="D5" s="100"/>
      <c r="E5" s="100"/>
      <c r="F5" s="100"/>
      <c r="G5" s="100"/>
      <c r="H5" s="100"/>
      <c r="I5" s="100"/>
      <c r="J5" s="100"/>
    </row>
    <row r="6" spans="1:10" ht="33.75" customHeight="1">
      <c r="A6" s="99" t="s">
        <v>36</v>
      </c>
      <c r="B6" s="99"/>
      <c r="C6" s="99"/>
      <c r="D6" s="99"/>
      <c r="E6" s="99"/>
      <c r="F6" s="99"/>
      <c r="G6" s="99"/>
      <c r="H6" s="99"/>
      <c r="I6" s="99"/>
      <c r="J6" s="99"/>
    </row>
    <row r="7" spans="1:10">
      <c r="G7"/>
    </row>
    <row r="9" spans="1:10">
      <c r="A9" s="1"/>
      <c r="B9" s="39"/>
      <c r="C9" s="45"/>
      <c r="D9" s="44"/>
      <c r="E9" s="2"/>
      <c r="F9" s="4"/>
      <c r="G9" s="58"/>
      <c r="H9" s="5"/>
      <c r="I9" s="3"/>
      <c r="J9" s="3"/>
    </row>
    <row r="10" spans="1:10">
      <c r="A10" s="1"/>
      <c r="B10" s="39"/>
      <c r="C10" s="45"/>
      <c r="D10" s="44"/>
      <c r="E10" s="2"/>
      <c r="F10" s="4"/>
      <c r="G10" s="58"/>
      <c r="H10" s="5"/>
      <c r="I10" s="3"/>
      <c r="J10" s="3"/>
    </row>
    <row r="11" spans="1:10" ht="72.75" thickBot="1">
      <c r="A11" s="94" t="s">
        <v>0</v>
      </c>
      <c r="B11" s="95" t="s">
        <v>37</v>
      </c>
      <c r="C11" s="96" t="s">
        <v>1</v>
      </c>
      <c r="D11" s="97" t="s">
        <v>2</v>
      </c>
      <c r="E11" s="98"/>
      <c r="F11" s="94" t="s">
        <v>3</v>
      </c>
      <c r="G11" s="92" t="s">
        <v>19</v>
      </c>
      <c r="H11" s="7" t="s">
        <v>4</v>
      </c>
      <c r="I11" s="9" t="s">
        <v>21</v>
      </c>
      <c r="J11" s="8" t="s">
        <v>20</v>
      </c>
    </row>
    <row r="12" spans="1:10" ht="24.75" thickBot="1">
      <c r="A12" s="11" t="s">
        <v>6</v>
      </c>
      <c r="B12" s="46">
        <v>7956592</v>
      </c>
      <c r="C12" s="54">
        <f>+B12*30%</f>
        <v>2386977.6</v>
      </c>
      <c r="D12" s="53">
        <f>+B12+C12</f>
        <v>10343569.6</v>
      </c>
      <c r="E12" s="12">
        <v>33.75</v>
      </c>
      <c r="F12" s="13">
        <v>33</v>
      </c>
      <c r="G12" s="58">
        <f>+F12/F23*100</f>
        <v>25.78125</v>
      </c>
      <c r="H12" s="5">
        <f>+D12*57</f>
        <v>589583467.19999993</v>
      </c>
      <c r="I12" s="31">
        <v>111349562</v>
      </c>
      <c r="J12" s="14">
        <f>+H12-I12</f>
        <v>478233905.19999993</v>
      </c>
    </row>
    <row r="13" spans="1:10" ht="24.75" thickBot="1">
      <c r="A13" s="11" t="s">
        <v>7</v>
      </c>
      <c r="B13" s="46">
        <v>7354738</v>
      </c>
      <c r="C13" s="54">
        <f t="shared" ref="C13:C22" si="0">+B13*30%</f>
        <v>2206421.4</v>
      </c>
      <c r="D13" s="53">
        <f t="shared" ref="D13:D22" si="1">+B13+C13</f>
        <v>9561159.4000000004</v>
      </c>
      <c r="E13" s="12">
        <v>30</v>
      </c>
      <c r="F13" s="13">
        <v>37</v>
      </c>
      <c r="G13" s="58">
        <f>+F13/F23*100</f>
        <v>28.90625</v>
      </c>
      <c r="H13" s="5">
        <f t="shared" ref="H13:H22" si="2">+D13*57</f>
        <v>544986085.80000007</v>
      </c>
      <c r="I13" s="31">
        <v>109431464</v>
      </c>
      <c r="J13" s="14">
        <f t="shared" ref="J13:J22" si="3">+H13-I13</f>
        <v>435554621.80000007</v>
      </c>
    </row>
    <row r="14" spans="1:10" ht="24.75" thickBot="1">
      <c r="A14" s="11" t="s">
        <v>8</v>
      </c>
      <c r="B14" s="46">
        <v>1450434</v>
      </c>
      <c r="C14" s="54">
        <f t="shared" si="0"/>
        <v>435130.2</v>
      </c>
      <c r="D14" s="53">
        <f t="shared" si="1"/>
        <v>1885564.2</v>
      </c>
      <c r="E14" s="12">
        <v>7.5</v>
      </c>
      <c r="F14" s="13">
        <v>7</v>
      </c>
      <c r="G14" s="58">
        <f>+F14/F23*100</f>
        <v>5.46875</v>
      </c>
      <c r="H14" s="5">
        <f t="shared" si="2"/>
        <v>107477159.39999999</v>
      </c>
      <c r="I14" s="31">
        <v>14501105</v>
      </c>
      <c r="J14" s="14">
        <f t="shared" si="3"/>
        <v>92976054.399999991</v>
      </c>
    </row>
    <row r="15" spans="1:10" ht="24.75" thickBot="1">
      <c r="A15" s="11" t="s">
        <v>9</v>
      </c>
      <c r="B15" s="46">
        <v>1730012</v>
      </c>
      <c r="C15" s="54">
        <f t="shared" si="0"/>
        <v>519003.6</v>
      </c>
      <c r="D15" s="53">
        <f t="shared" si="1"/>
        <v>2249015.6</v>
      </c>
      <c r="E15" s="12">
        <v>8.75</v>
      </c>
      <c r="F15" s="13">
        <v>12</v>
      </c>
      <c r="G15" s="58">
        <f>+F15/F23*100</f>
        <v>9.375</v>
      </c>
      <c r="H15" s="5">
        <f t="shared" si="2"/>
        <v>128193889.2</v>
      </c>
      <c r="I15" s="31">
        <v>24179025</v>
      </c>
      <c r="J15" s="14">
        <f t="shared" si="3"/>
        <v>104014864.2</v>
      </c>
    </row>
    <row r="16" spans="1:10" ht="24.75" thickBot="1">
      <c r="A16" s="11" t="s">
        <v>10</v>
      </c>
      <c r="B16" s="46">
        <v>2629596</v>
      </c>
      <c r="C16" s="54">
        <f t="shared" si="0"/>
        <v>788878.79999999993</v>
      </c>
      <c r="D16" s="53">
        <f t="shared" si="1"/>
        <v>3418474.8</v>
      </c>
      <c r="E16" s="12">
        <v>10</v>
      </c>
      <c r="F16" s="13">
        <v>12</v>
      </c>
      <c r="G16" s="58">
        <f>+F16/F23*100</f>
        <v>9.375</v>
      </c>
      <c r="H16" s="5">
        <f t="shared" si="2"/>
        <v>194853063.59999999</v>
      </c>
      <c r="I16" s="31">
        <v>32837245</v>
      </c>
      <c r="J16" s="14">
        <f t="shared" si="3"/>
        <v>162015818.59999999</v>
      </c>
    </row>
    <row r="17" spans="1:11" ht="24.75" thickBot="1">
      <c r="A17" s="11" t="s">
        <v>11</v>
      </c>
      <c r="B17" s="46">
        <v>380465</v>
      </c>
      <c r="C17" s="54">
        <f t="shared" si="0"/>
        <v>114139.5</v>
      </c>
      <c r="D17" s="53">
        <f t="shared" si="1"/>
        <v>494604.5</v>
      </c>
      <c r="E17" s="12">
        <v>3.75</v>
      </c>
      <c r="F17" s="13">
        <v>4</v>
      </c>
      <c r="G17" s="58">
        <f>+F17/F23*100</f>
        <v>3.125</v>
      </c>
      <c r="H17" s="5">
        <f t="shared" si="2"/>
        <v>28192456.5</v>
      </c>
      <c r="I17" s="31">
        <v>4492500</v>
      </c>
      <c r="J17" s="14">
        <f t="shared" si="3"/>
        <v>23699956.5</v>
      </c>
    </row>
    <row r="18" spans="1:11" ht="24.75" thickBot="1">
      <c r="A18" s="11" t="s">
        <v>12</v>
      </c>
      <c r="B18" s="46">
        <v>549044</v>
      </c>
      <c r="C18" s="54">
        <f t="shared" si="0"/>
        <v>164713.19999999998</v>
      </c>
      <c r="D18" s="53">
        <f t="shared" si="1"/>
        <v>713757.2</v>
      </c>
      <c r="E18" s="12">
        <v>5</v>
      </c>
      <c r="F18" s="13">
        <v>5</v>
      </c>
      <c r="G18" s="58">
        <f>+F18/F23*100</f>
        <v>3.90625</v>
      </c>
      <c r="H18" s="5">
        <f t="shared" si="2"/>
        <v>40684160.399999999</v>
      </c>
      <c r="I18" s="31">
        <v>6737855</v>
      </c>
      <c r="J18" s="14">
        <f t="shared" si="3"/>
        <v>33946305.399999999</v>
      </c>
    </row>
    <row r="19" spans="1:11" ht="24.75" thickBot="1">
      <c r="A19" s="11" t="s">
        <v>13</v>
      </c>
      <c r="B19" s="46">
        <v>763151</v>
      </c>
      <c r="C19" s="54">
        <f t="shared" si="0"/>
        <v>228945.3</v>
      </c>
      <c r="D19" s="53">
        <f t="shared" si="1"/>
        <v>992096.3</v>
      </c>
      <c r="E19" s="12">
        <v>7.5</v>
      </c>
      <c r="F19" s="13">
        <v>6</v>
      </c>
      <c r="G19" s="58">
        <f>+F19/F23*100</f>
        <v>4.6875</v>
      </c>
      <c r="H19" s="5">
        <f t="shared" si="2"/>
        <v>56549489.100000001</v>
      </c>
      <c r="I19" s="31">
        <v>7705630</v>
      </c>
      <c r="J19" s="14">
        <f t="shared" si="3"/>
        <v>48843859.100000001</v>
      </c>
    </row>
    <row r="20" spans="1:11" ht="24.75" thickBot="1">
      <c r="A20" s="11" t="s">
        <v>14</v>
      </c>
      <c r="B20" s="46">
        <v>790476</v>
      </c>
      <c r="C20" s="54">
        <f t="shared" si="0"/>
        <v>237142.8</v>
      </c>
      <c r="D20" s="53">
        <f t="shared" si="1"/>
        <v>1027618.8</v>
      </c>
      <c r="E20" s="12">
        <v>10</v>
      </c>
      <c r="F20" s="13">
        <v>7</v>
      </c>
      <c r="G20" s="58">
        <f>+F20/F23*100</f>
        <v>5.46875</v>
      </c>
      <c r="H20" s="5">
        <f t="shared" si="2"/>
        <v>58574271.600000001</v>
      </c>
      <c r="I20" s="31">
        <v>8177960</v>
      </c>
      <c r="J20" s="14">
        <f t="shared" si="3"/>
        <v>50396311.600000001</v>
      </c>
    </row>
    <row r="21" spans="1:11" ht="24.75" thickBot="1">
      <c r="A21" s="11" t="s">
        <v>15</v>
      </c>
      <c r="B21" s="46">
        <v>576153</v>
      </c>
      <c r="C21" s="54">
        <f t="shared" si="0"/>
        <v>172845.9</v>
      </c>
      <c r="D21" s="53">
        <f t="shared" si="1"/>
        <v>748998.9</v>
      </c>
      <c r="E21" s="12">
        <v>6.25</v>
      </c>
      <c r="F21" s="13">
        <v>4</v>
      </c>
      <c r="G21" s="58">
        <f>+F21/F23*100</f>
        <v>3.125</v>
      </c>
      <c r="H21" s="5">
        <f t="shared" si="2"/>
        <v>42692937.300000004</v>
      </c>
      <c r="I21" s="31">
        <v>5779790</v>
      </c>
      <c r="J21" s="14">
        <f t="shared" si="3"/>
        <v>36913147.300000004</v>
      </c>
    </row>
    <row r="22" spans="1:11" ht="24.75" thickBot="1">
      <c r="A22" s="11" t="s">
        <v>16</v>
      </c>
      <c r="B22" s="55">
        <v>95117</v>
      </c>
      <c r="C22" s="54">
        <f t="shared" si="0"/>
        <v>28535.1</v>
      </c>
      <c r="D22" s="53">
        <f t="shared" si="1"/>
        <v>123652.1</v>
      </c>
      <c r="E22" s="32">
        <v>2.5</v>
      </c>
      <c r="F22" s="33">
        <v>1</v>
      </c>
      <c r="G22" s="58">
        <f>+F22/F23*100</f>
        <v>0.78125</v>
      </c>
      <c r="H22" s="5">
        <f t="shared" si="2"/>
        <v>7048169.7000000002</v>
      </c>
      <c r="I22" s="31">
        <v>944405</v>
      </c>
      <c r="J22" s="14">
        <f t="shared" si="3"/>
        <v>6103764.7000000002</v>
      </c>
    </row>
    <row r="23" spans="1:11" ht="15.75" thickBot="1">
      <c r="A23" s="15" t="s">
        <v>30</v>
      </c>
      <c r="B23" s="84">
        <f>SUM(B12:B22)</f>
        <v>24275778</v>
      </c>
      <c r="C23" s="48">
        <f>SUM(C12:C22)</f>
        <v>7282733.3999999994</v>
      </c>
      <c r="D23" s="47">
        <f>SUM(D12:D22)</f>
        <v>31558511.400000002</v>
      </c>
      <c r="E23" s="34">
        <v>125</v>
      </c>
      <c r="F23" s="35">
        <f>SUM(F12:F22)</f>
        <v>128</v>
      </c>
      <c r="G23" s="59">
        <f>SUM(G12:G22)</f>
        <v>100</v>
      </c>
      <c r="H23" s="36">
        <f>SUM(H12:H22)</f>
        <v>1798835149.8</v>
      </c>
      <c r="I23" s="37">
        <f>SUM(I12:I22)</f>
        <v>326136541</v>
      </c>
      <c r="J23" s="91">
        <f>SUM(J12:J22)</f>
        <v>1472698608.7999997</v>
      </c>
    </row>
    <row r="24" spans="1:11" ht="20.25" customHeight="1" thickTop="1">
      <c r="A24" s="18"/>
      <c r="B24" s="40"/>
      <c r="C24" s="49"/>
      <c r="D24" s="49"/>
      <c r="E24" s="19"/>
      <c r="F24" s="19"/>
      <c r="G24" s="60"/>
      <c r="H24" s="21"/>
      <c r="I24" s="5"/>
      <c r="J24" s="56"/>
    </row>
    <row r="25" spans="1:11">
      <c r="A25" s="22"/>
      <c r="B25" s="41"/>
      <c r="C25" s="50"/>
      <c r="D25" s="50"/>
      <c r="E25" s="23"/>
      <c r="F25" s="23"/>
      <c r="G25" s="62"/>
      <c r="H25" s="24"/>
      <c r="I25" s="25"/>
      <c r="J25" s="25"/>
    </row>
    <row r="26" spans="1:11">
      <c r="A26" s="22"/>
      <c r="B26" s="41"/>
      <c r="C26" s="50"/>
      <c r="D26" s="50"/>
      <c r="E26" s="23"/>
      <c r="F26" s="23"/>
      <c r="G26" s="62"/>
      <c r="H26" s="24"/>
      <c r="I26" s="25"/>
      <c r="J26" s="25"/>
    </row>
    <row r="27" spans="1:11">
      <c r="A27" s="22"/>
      <c r="B27" s="41"/>
      <c r="C27" s="50"/>
      <c r="D27" s="50"/>
      <c r="E27" s="23"/>
      <c r="F27" s="23"/>
      <c r="G27" s="62"/>
      <c r="H27" s="24"/>
      <c r="I27" s="25"/>
      <c r="J27" s="29"/>
      <c r="K27" s="87"/>
    </row>
    <row r="28" spans="1:11">
      <c r="A28" s="22"/>
      <c r="B28" s="41"/>
      <c r="C28" s="50"/>
      <c r="D28" s="50"/>
      <c r="E28" s="23"/>
      <c r="F28" s="23"/>
      <c r="G28" s="62"/>
      <c r="H28" s="24"/>
      <c r="I28" s="25"/>
      <c r="J28" s="29"/>
      <c r="K28" s="87"/>
    </row>
    <row r="29" spans="1:11">
      <c r="A29" s="22"/>
      <c r="B29" s="41"/>
      <c r="C29" s="50"/>
      <c r="D29" s="50"/>
      <c r="E29" s="23"/>
      <c r="F29" s="23"/>
      <c r="G29" s="62"/>
      <c r="H29" s="24"/>
      <c r="I29" s="25"/>
      <c r="J29" s="29"/>
      <c r="K29" s="87"/>
    </row>
    <row r="30" spans="1:11">
      <c r="A30" s="22"/>
      <c r="B30" s="41"/>
      <c r="C30" s="50"/>
      <c r="D30" s="50"/>
      <c r="E30" s="23"/>
      <c r="F30" s="23"/>
      <c r="G30" s="62"/>
      <c r="H30" s="24"/>
      <c r="I30" s="25"/>
      <c r="J30" s="29"/>
      <c r="K30" s="87"/>
    </row>
    <row r="31" spans="1:11">
      <c r="A31" s="22"/>
      <c r="B31" s="41"/>
      <c r="C31" s="50"/>
      <c r="D31" s="50"/>
      <c r="E31" s="23"/>
      <c r="F31" s="23"/>
      <c r="G31" s="62"/>
      <c r="H31" s="24"/>
      <c r="I31" s="25"/>
      <c r="J31" s="29"/>
      <c r="K31" s="87"/>
    </row>
    <row r="32" spans="1:11">
      <c r="A32" s="22"/>
      <c r="B32" s="41"/>
      <c r="C32" s="50"/>
      <c r="D32" s="50"/>
      <c r="E32" s="23"/>
      <c r="F32" s="23"/>
      <c r="G32" s="62"/>
      <c r="H32" s="24"/>
      <c r="I32" s="25"/>
      <c r="J32" s="25"/>
    </row>
    <row r="33" spans="1:10">
      <c r="A33" s="22"/>
      <c r="B33" s="41"/>
      <c r="C33" s="50"/>
      <c r="D33" s="50"/>
      <c r="E33" s="23"/>
      <c r="F33" s="23"/>
      <c r="G33" s="62"/>
      <c r="H33" s="24"/>
      <c r="I33" s="25"/>
      <c r="J33" s="25"/>
    </row>
    <row r="34" spans="1:10">
      <c r="A34" s="22"/>
      <c r="B34" s="41"/>
      <c r="C34" s="50"/>
      <c r="D34" s="50"/>
      <c r="E34" s="23"/>
      <c r="F34" s="23"/>
      <c r="G34" s="62"/>
      <c r="H34" s="24"/>
      <c r="I34" s="25"/>
      <c r="J34" s="25"/>
    </row>
    <row r="35" spans="1:10">
      <c r="A35" s="22"/>
      <c r="B35" s="41"/>
      <c r="C35" s="50"/>
      <c r="D35" s="50"/>
      <c r="E35" s="23"/>
      <c r="F35" s="23"/>
      <c r="G35" s="62"/>
      <c r="H35" s="24"/>
      <c r="I35" s="25"/>
      <c r="J35" s="25"/>
    </row>
    <row r="36" spans="1:10">
      <c r="A36" s="22"/>
      <c r="B36" s="41"/>
      <c r="C36" s="50"/>
      <c r="D36" s="50"/>
      <c r="E36" s="23"/>
      <c r="F36" s="23"/>
      <c r="G36" s="62"/>
      <c r="H36" s="24"/>
      <c r="I36" s="25"/>
      <c r="J36" s="25"/>
    </row>
    <row r="37" spans="1:10">
      <c r="A37" s="22"/>
      <c r="B37" s="41"/>
      <c r="C37" s="50"/>
      <c r="D37" s="50"/>
      <c r="E37" s="23"/>
      <c r="F37" s="23"/>
      <c r="G37" s="62"/>
      <c r="H37" s="24"/>
      <c r="I37" s="25"/>
      <c r="J37" s="25"/>
    </row>
    <row r="38" spans="1:10">
      <c r="A38" s="22"/>
      <c r="B38" s="41"/>
      <c r="C38" s="50"/>
      <c r="D38" s="50"/>
      <c r="E38" s="23"/>
      <c r="F38" s="23"/>
      <c r="G38" s="62"/>
      <c r="H38" s="24"/>
      <c r="I38" s="25"/>
      <c r="J38" s="25"/>
    </row>
    <row r="39" spans="1:10">
      <c r="A39" s="22"/>
      <c r="B39" s="41"/>
      <c r="C39" s="50"/>
      <c r="D39" s="50"/>
      <c r="E39" s="23"/>
      <c r="F39" s="23"/>
      <c r="G39" s="62"/>
      <c r="H39" s="24"/>
      <c r="I39" s="25"/>
      <c r="J39" s="25"/>
    </row>
    <row r="40" spans="1:10">
      <c r="A40" s="22"/>
      <c r="B40" s="41"/>
      <c r="C40" s="50"/>
      <c r="D40" s="50"/>
      <c r="E40" s="23"/>
      <c r="F40" s="23"/>
      <c r="G40" s="62"/>
      <c r="H40" s="24"/>
      <c r="I40" s="25"/>
      <c r="J40" s="25"/>
    </row>
    <row r="41" spans="1:10">
      <c r="A41" s="22"/>
      <c r="B41" s="41"/>
      <c r="C41" s="50"/>
      <c r="D41" s="50"/>
      <c r="E41" s="23"/>
      <c r="F41" s="23"/>
      <c r="G41" s="62"/>
      <c r="H41" s="24"/>
      <c r="I41" s="25"/>
      <c r="J41" s="25"/>
    </row>
    <row r="42" spans="1:10">
      <c r="A42" s="22"/>
      <c r="B42" s="41"/>
      <c r="C42" s="50"/>
      <c r="D42" s="50"/>
      <c r="E42" s="23"/>
      <c r="F42" s="23"/>
      <c r="G42" s="62"/>
      <c r="H42" s="24"/>
      <c r="I42" s="25"/>
      <c r="J42" s="25"/>
    </row>
    <row r="43" spans="1:10">
      <c r="A43" s="22"/>
      <c r="B43" s="41"/>
      <c r="C43" s="50"/>
      <c r="D43" s="50"/>
      <c r="E43" s="23"/>
      <c r="F43" s="23"/>
      <c r="G43" s="62"/>
      <c r="H43" s="24"/>
      <c r="I43" s="25"/>
      <c r="J43" s="25"/>
    </row>
    <row r="44" spans="1:10">
      <c r="A44" s="22"/>
      <c r="B44" s="41"/>
      <c r="C44" s="50"/>
      <c r="D44" s="50"/>
      <c r="E44" s="23"/>
      <c r="F44" s="23"/>
      <c r="G44" s="62"/>
      <c r="H44" s="24"/>
      <c r="I44" s="25"/>
      <c r="J44" s="25"/>
    </row>
    <row r="45" spans="1:10">
      <c r="A45" s="22"/>
      <c r="B45" s="41"/>
      <c r="C45" s="50"/>
      <c r="D45" s="50"/>
      <c r="E45" s="23"/>
      <c r="F45" s="23"/>
      <c r="G45" s="62"/>
      <c r="H45" s="24"/>
      <c r="I45" s="25"/>
      <c r="J45" s="25"/>
    </row>
    <row r="46" spans="1:10">
      <c r="A46" s="22"/>
      <c r="B46" s="41"/>
      <c r="C46" s="50"/>
      <c r="D46" s="50"/>
      <c r="E46" s="23"/>
      <c r="F46" s="23"/>
      <c r="G46" s="62"/>
      <c r="H46" s="24"/>
      <c r="I46" s="25"/>
      <c r="J46" s="25"/>
    </row>
    <row r="47" spans="1:10">
      <c r="A47" s="22"/>
      <c r="B47" s="41"/>
      <c r="C47" s="50"/>
      <c r="D47" s="50"/>
      <c r="E47" s="23"/>
      <c r="F47" s="23"/>
      <c r="G47" s="62"/>
      <c r="H47" s="24"/>
      <c r="I47" s="25"/>
      <c r="J47" s="25"/>
    </row>
    <row r="48" spans="1:10">
      <c r="A48" s="22"/>
      <c r="B48" s="41"/>
      <c r="C48" s="50"/>
      <c r="D48" s="50"/>
      <c r="E48" s="23"/>
      <c r="F48" s="23"/>
      <c r="G48" s="62"/>
      <c r="H48" s="24"/>
      <c r="I48" s="25"/>
      <c r="J48" s="25"/>
    </row>
    <row r="49" spans="1:10">
      <c r="A49" s="22"/>
      <c r="B49" s="41"/>
      <c r="C49" s="50"/>
      <c r="D49" s="50"/>
      <c r="E49" s="23"/>
      <c r="F49" s="23"/>
      <c r="G49" s="62"/>
      <c r="H49" s="24"/>
      <c r="I49" s="25"/>
      <c r="J49" s="25"/>
    </row>
    <row r="50" spans="1:10">
      <c r="A50" s="22"/>
      <c r="B50" s="41"/>
      <c r="C50" s="50"/>
      <c r="D50" s="50"/>
      <c r="E50" s="23"/>
      <c r="F50" s="23"/>
      <c r="G50" s="62"/>
      <c r="H50" s="24"/>
      <c r="I50" s="25"/>
      <c r="J50" s="25"/>
    </row>
    <row r="51" spans="1:10">
      <c r="A51" s="22"/>
      <c r="B51" s="41"/>
      <c r="C51" s="50"/>
      <c r="D51" s="50"/>
      <c r="E51" s="23"/>
      <c r="F51" s="23"/>
      <c r="G51" s="61"/>
      <c r="H51" s="24"/>
      <c r="I51" s="25"/>
      <c r="J51" s="25"/>
    </row>
    <row r="52" spans="1:10">
      <c r="A52" s="22"/>
      <c r="B52" s="41"/>
      <c r="C52" s="50"/>
      <c r="D52" s="50"/>
      <c r="E52" s="23"/>
      <c r="F52" s="23"/>
      <c r="G52" s="61"/>
      <c r="H52" s="24"/>
      <c r="I52" s="25"/>
      <c r="J52" s="25"/>
    </row>
    <row r="53" spans="1:10">
      <c r="A53" s="22"/>
      <c r="B53" s="41"/>
      <c r="C53" s="50"/>
      <c r="D53" s="50"/>
      <c r="E53" s="23"/>
      <c r="F53" s="23"/>
      <c r="G53" s="61"/>
      <c r="H53" s="26" t="b">
        <v>0</v>
      </c>
      <c r="I53" s="26"/>
      <c r="J53" s="26" t="b">
        <v>0</v>
      </c>
    </row>
    <row r="54" spans="1:10">
      <c r="A54" s="22"/>
      <c r="B54" s="41"/>
      <c r="C54" s="50"/>
      <c r="D54" s="50"/>
      <c r="E54" s="23"/>
      <c r="F54" s="23"/>
      <c r="G54" s="61"/>
      <c r="H54" s="26"/>
      <c r="I54" s="26"/>
      <c r="J54" s="26"/>
    </row>
    <row r="55" spans="1:10">
      <c r="A55" s="22"/>
      <c r="B55" s="41"/>
      <c r="C55" s="50"/>
      <c r="D55" s="50"/>
      <c r="E55" s="23"/>
      <c r="F55" s="23"/>
      <c r="G55" s="61"/>
      <c r="H55" s="26"/>
      <c r="I55" s="26"/>
      <c r="J55" s="26"/>
    </row>
    <row r="56" spans="1:10">
      <c r="A56" s="22"/>
      <c r="B56" s="41"/>
      <c r="C56" s="50"/>
      <c r="D56" s="50"/>
      <c r="E56" s="23"/>
      <c r="F56" s="28"/>
      <c r="G56" s="61"/>
      <c r="H56" s="26"/>
      <c r="I56" s="26"/>
      <c r="J56" s="26"/>
    </row>
    <row r="57" spans="1:10">
      <c r="A57" s="22"/>
      <c r="B57" s="41"/>
      <c r="C57" s="50"/>
      <c r="D57" s="50"/>
      <c r="E57" s="23"/>
      <c r="F57" s="28" t="s">
        <v>17</v>
      </c>
      <c r="G57" s="61"/>
      <c r="H57" s="26"/>
      <c r="I57" s="26"/>
      <c r="J57" s="26"/>
    </row>
    <row r="58" spans="1:10">
      <c r="A58" s="22"/>
      <c r="B58" s="41"/>
      <c r="C58" s="50"/>
      <c r="D58" s="50"/>
      <c r="E58" s="23"/>
      <c r="F58" s="28"/>
      <c r="G58" s="61"/>
      <c r="H58" s="26"/>
      <c r="I58" s="26"/>
      <c r="J58" s="26"/>
    </row>
    <row r="59" spans="1:10">
      <c r="A59" s="30"/>
      <c r="B59" s="42"/>
      <c r="C59" s="51"/>
      <c r="D59" s="51"/>
      <c r="E59" s="30"/>
      <c r="F59" s="28">
        <v>1</v>
      </c>
      <c r="G59" s="63"/>
      <c r="H59" s="30"/>
      <c r="I59" s="30"/>
      <c r="J59" s="30"/>
    </row>
    <row r="60" spans="1:10">
      <c r="A60" s="30"/>
      <c r="B60" s="42"/>
      <c r="C60" s="51"/>
      <c r="D60" s="51"/>
      <c r="E60" s="30"/>
      <c r="F60" s="28"/>
      <c r="G60" s="63"/>
      <c r="H60" s="30"/>
      <c r="I60" s="30"/>
      <c r="J60" s="30"/>
    </row>
    <row r="61" spans="1:10">
      <c r="A61" s="30"/>
      <c r="B61" s="42"/>
      <c r="C61" s="51"/>
      <c r="D61" s="51"/>
      <c r="E61" s="30"/>
      <c r="F61" s="28"/>
      <c r="G61" s="63"/>
      <c r="H61" s="30"/>
      <c r="I61" s="30"/>
      <c r="J61" s="30"/>
    </row>
    <row r="62" spans="1:10">
      <c r="A62" s="30"/>
      <c r="B62" s="42"/>
      <c r="C62" s="51"/>
      <c r="D62" s="51"/>
      <c r="E62" s="30"/>
      <c r="F62" s="28"/>
      <c r="G62" s="63"/>
      <c r="H62" s="30"/>
      <c r="I62" s="30"/>
      <c r="J62" s="30"/>
    </row>
    <row r="63" spans="1:10">
      <c r="A63" s="30"/>
      <c r="B63" s="42"/>
      <c r="C63" s="51"/>
      <c r="D63" s="51"/>
      <c r="E63" s="30"/>
      <c r="F63" s="28"/>
      <c r="G63" s="63"/>
      <c r="H63" s="30"/>
      <c r="I63" s="30"/>
      <c r="J63" s="30"/>
    </row>
    <row r="64" spans="1:10">
      <c r="A64" s="30"/>
      <c r="B64" s="42"/>
      <c r="C64" s="51"/>
      <c r="D64" s="51"/>
      <c r="E64" s="30"/>
      <c r="F64" s="28"/>
      <c r="G64" s="63"/>
      <c r="H64" s="30"/>
      <c r="I64" s="30"/>
      <c r="J64" s="30"/>
    </row>
    <row r="65" spans="6:6">
      <c r="F65" s="28"/>
    </row>
  </sheetData>
  <mergeCells count="2">
    <mergeCell ref="A6:J6"/>
    <mergeCell ref="A5:J5"/>
  </mergeCells>
  <pageMargins left="0.7" right="0.7" top="0.75" bottom="0.75" header="0.3" footer="0.3"/>
  <drawing r:id="rId1"/>
  <legacyDrawing r:id="rId2"/>
  <oleObjects>
    <oleObject progId="PBrush" shapeId="2049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M65"/>
  <sheetViews>
    <sheetView topLeftCell="E4" workbookViewId="0">
      <selection activeCell="H23" sqref="H23"/>
    </sheetView>
  </sheetViews>
  <sheetFormatPr baseColWidth="10" defaultRowHeight="15"/>
  <cols>
    <col min="1" max="1" width="41.140625" bestFit="1" customWidth="1"/>
    <col min="2" max="2" width="9.7109375" style="43" customWidth="1"/>
    <col min="3" max="3" width="11.28515625" style="52" customWidth="1"/>
    <col min="4" max="4" width="11.28515625" style="52" hidden="1" customWidth="1"/>
    <col min="5" max="5" width="12.5703125" style="52" customWidth="1"/>
    <col min="6" max="7" width="11.42578125" customWidth="1"/>
    <col min="8" max="8" width="15.42578125" bestFit="1" customWidth="1"/>
    <col min="9" max="9" width="14" customWidth="1"/>
    <col min="10" max="10" width="15.42578125" bestFit="1" customWidth="1"/>
    <col min="11" max="11" width="14.140625" hidden="1" customWidth="1"/>
    <col min="12" max="12" width="12.85546875" hidden="1" customWidth="1"/>
  </cols>
  <sheetData>
    <row r="1" spans="1:12">
      <c r="B1"/>
      <c r="C1" s="64"/>
      <c r="D1"/>
      <c r="E1"/>
    </row>
    <row r="2" spans="1:12">
      <c r="B2"/>
      <c r="C2" s="64"/>
      <c r="D2"/>
      <c r="E2"/>
    </row>
    <row r="3" spans="1:12">
      <c r="B3"/>
      <c r="C3" s="64"/>
      <c r="D3"/>
      <c r="E3"/>
    </row>
    <row r="4" spans="1:12">
      <c r="B4"/>
      <c r="C4" s="64"/>
      <c r="D4"/>
      <c r="E4"/>
    </row>
    <row r="5" spans="1:12">
      <c r="A5" s="100" t="s">
        <v>32</v>
      </c>
      <c r="B5" s="100"/>
      <c r="C5" s="100"/>
      <c r="D5" s="100"/>
      <c r="E5" s="100"/>
      <c r="F5" s="100"/>
      <c r="G5" s="100"/>
      <c r="H5" s="100"/>
    </row>
    <row r="6" spans="1:12" ht="33.75" customHeight="1">
      <c r="A6" s="101" t="s">
        <v>35</v>
      </c>
      <c r="B6" s="101"/>
      <c r="C6" s="101"/>
      <c r="D6" s="101"/>
      <c r="E6" s="101"/>
      <c r="F6" s="101"/>
      <c r="G6" s="101"/>
      <c r="H6" s="101"/>
    </row>
    <row r="7" spans="1:12">
      <c r="E7"/>
    </row>
    <row r="9" spans="1:12">
      <c r="A9" s="1"/>
      <c r="B9" s="39"/>
      <c r="C9" s="45"/>
      <c r="D9" s="45"/>
      <c r="E9" s="44"/>
      <c r="F9" s="2"/>
      <c r="G9" s="4"/>
      <c r="H9" s="5"/>
      <c r="I9" s="3"/>
      <c r="J9" s="3"/>
      <c r="K9" s="3"/>
      <c r="L9" s="3"/>
    </row>
    <row r="10" spans="1:12" ht="72.75" thickBot="1">
      <c r="A10" s="94" t="s">
        <v>0</v>
      </c>
      <c r="B10" s="95" t="s">
        <v>38</v>
      </c>
      <c r="C10" s="96" t="s">
        <v>1</v>
      </c>
      <c r="D10" s="96"/>
      <c r="E10" s="97" t="s">
        <v>2</v>
      </c>
      <c r="F10" s="98" t="s">
        <v>33</v>
      </c>
      <c r="G10" s="6" t="s">
        <v>19</v>
      </c>
      <c r="H10" s="7" t="s">
        <v>4</v>
      </c>
      <c r="I10" s="9" t="s">
        <v>21</v>
      </c>
      <c r="J10" s="8" t="s">
        <v>20</v>
      </c>
      <c r="K10" s="9" t="s">
        <v>18</v>
      </c>
      <c r="L10" s="10" t="s">
        <v>5</v>
      </c>
    </row>
    <row r="11" spans="1:12" ht="24.75" thickBot="1">
      <c r="A11" s="11" t="s">
        <v>6</v>
      </c>
      <c r="B11" s="46">
        <v>6492485</v>
      </c>
      <c r="C11" s="54">
        <f>+B11*30%</f>
        <v>1947745.5</v>
      </c>
      <c r="D11" s="54"/>
      <c r="E11" s="53">
        <f>+B11+C11</f>
        <v>8440230.5</v>
      </c>
      <c r="F11" s="12">
        <v>33</v>
      </c>
      <c r="G11" s="58">
        <f>+F11/F22*100</f>
        <v>27.049180327868854</v>
      </c>
      <c r="H11" s="5">
        <f t="shared" ref="H11:H21" si="0">+E11*57</f>
        <v>481093138.5</v>
      </c>
      <c r="I11" s="31">
        <v>94171515</v>
      </c>
      <c r="J11" s="14">
        <f t="shared" ref="J11:J21" si="1">+H11-I11</f>
        <v>386921623.5</v>
      </c>
      <c r="K11" s="5">
        <f>SUM(I11:J11)</f>
        <v>481093138.5</v>
      </c>
      <c r="L11" s="14">
        <v>167017103</v>
      </c>
    </row>
    <row r="12" spans="1:12" ht="24.75" thickBot="1">
      <c r="A12" s="11" t="s">
        <v>7</v>
      </c>
      <c r="B12" s="46">
        <v>5154977</v>
      </c>
      <c r="C12" s="54">
        <f t="shared" ref="C12:C21" si="2">+B12*30%</f>
        <v>1546493.0999999999</v>
      </c>
      <c r="D12" s="54"/>
      <c r="E12" s="53">
        <f t="shared" ref="E12:E21" si="3">+B12+C12</f>
        <v>6701470.0999999996</v>
      </c>
      <c r="F12" s="12">
        <v>29</v>
      </c>
      <c r="G12" s="58">
        <f>+F12/F22*100</f>
        <v>23.770491803278688</v>
      </c>
      <c r="H12" s="5">
        <f t="shared" si="0"/>
        <v>381983795.69999999</v>
      </c>
      <c r="I12" s="31">
        <v>75984505</v>
      </c>
      <c r="J12" s="14">
        <f t="shared" si="1"/>
        <v>305999290.69999999</v>
      </c>
      <c r="K12" s="5">
        <f t="shared" ref="K12:K21" si="4">SUM(I12:J12)</f>
        <v>381983795.69999999</v>
      </c>
      <c r="L12" s="14">
        <v>122702837.40000001</v>
      </c>
    </row>
    <row r="13" spans="1:12" ht="24.75" thickBot="1">
      <c r="A13" s="11" t="s">
        <v>8</v>
      </c>
      <c r="B13" s="46">
        <v>1321896</v>
      </c>
      <c r="C13" s="54">
        <f t="shared" si="2"/>
        <v>396568.8</v>
      </c>
      <c r="D13" s="54"/>
      <c r="E13" s="53">
        <f t="shared" si="3"/>
        <v>1718464.8</v>
      </c>
      <c r="F13" s="12">
        <v>8</v>
      </c>
      <c r="G13" s="58">
        <f>+F13/F22*100</f>
        <v>6.557377049180328</v>
      </c>
      <c r="H13" s="5">
        <f t="shared" si="0"/>
        <v>97952493.600000009</v>
      </c>
      <c r="I13" s="31">
        <v>13719685</v>
      </c>
      <c r="J13" s="14">
        <f t="shared" si="1"/>
        <v>84232808.600000009</v>
      </c>
      <c r="K13" s="5">
        <f t="shared" si="4"/>
        <v>97952493.600000009</v>
      </c>
      <c r="L13" s="14">
        <v>36927684</v>
      </c>
    </row>
    <row r="14" spans="1:12" ht="24.75" thickBot="1">
      <c r="A14" s="11" t="s">
        <v>9</v>
      </c>
      <c r="B14" s="46">
        <v>1868117</v>
      </c>
      <c r="C14" s="54">
        <f t="shared" si="2"/>
        <v>560435.1</v>
      </c>
      <c r="D14" s="54"/>
      <c r="E14" s="53">
        <f t="shared" si="3"/>
        <v>2428552.1</v>
      </c>
      <c r="F14" s="12">
        <v>12</v>
      </c>
      <c r="G14" s="58">
        <f>+F14/F22*100</f>
        <v>9.8360655737704921</v>
      </c>
      <c r="H14" s="5">
        <f t="shared" si="0"/>
        <v>138427469.70000002</v>
      </c>
      <c r="I14" s="31">
        <v>27364265</v>
      </c>
      <c r="J14" s="14">
        <f t="shared" si="1"/>
        <v>111063204.70000002</v>
      </c>
      <c r="K14" s="5">
        <f t="shared" si="4"/>
        <v>138427469.70000002</v>
      </c>
      <c r="L14" s="14">
        <v>55356989.600000009</v>
      </c>
    </row>
    <row r="15" spans="1:12" ht="24.75" thickBot="1">
      <c r="A15" s="11" t="s">
        <v>10</v>
      </c>
      <c r="B15" s="46">
        <v>2167164</v>
      </c>
      <c r="C15" s="54">
        <f t="shared" si="2"/>
        <v>650149.19999999995</v>
      </c>
      <c r="D15" s="54"/>
      <c r="E15" s="53">
        <f t="shared" si="3"/>
        <v>2817313.2</v>
      </c>
      <c r="F15" s="12">
        <v>10</v>
      </c>
      <c r="G15" s="58">
        <f>+F15/F22*100</f>
        <v>8.1967213114754092</v>
      </c>
      <c r="H15" s="5">
        <f t="shared" si="0"/>
        <v>160586852.40000001</v>
      </c>
      <c r="I15" s="31">
        <v>29865320</v>
      </c>
      <c r="J15" s="14">
        <f t="shared" si="1"/>
        <v>130721532.40000001</v>
      </c>
      <c r="K15" s="5">
        <f t="shared" si="4"/>
        <v>160586852.40000001</v>
      </c>
      <c r="L15" s="14">
        <v>68446533.899999991</v>
      </c>
    </row>
    <row r="16" spans="1:12" ht="24.75" thickBot="1">
      <c r="A16" s="11" t="s">
        <v>11</v>
      </c>
      <c r="B16" s="46">
        <v>367251</v>
      </c>
      <c r="C16" s="54">
        <f t="shared" si="2"/>
        <v>110175.3</v>
      </c>
      <c r="D16" s="54"/>
      <c r="E16" s="53">
        <f t="shared" si="3"/>
        <v>477426.3</v>
      </c>
      <c r="F16" s="12">
        <v>3</v>
      </c>
      <c r="G16" s="58">
        <f>+F16/F22*100</f>
        <v>2.459016393442623</v>
      </c>
      <c r="H16" s="5">
        <f t="shared" si="0"/>
        <v>27213299.099999998</v>
      </c>
      <c r="I16" s="31">
        <v>5183165</v>
      </c>
      <c r="J16" s="14">
        <f t="shared" si="1"/>
        <v>22030134.099999998</v>
      </c>
      <c r="K16" s="5">
        <f t="shared" si="4"/>
        <v>27213299.099999998</v>
      </c>
      <c r="L16" s="14">
        <v>13015314</v>
      </c>
    </row>
    <row r="17" spans="1:13" ht="24.75" thickBot="1">
      <c r="A17" s="11" t="s">
        <v>12</v>
      </c>
      <c r="B17" s="46">
        <v>498997</v>
      </c>
      <c r="C17" s="54">
        <f t="shared" si="2"/>
        <v>149699.1</v>
      </c>
      <c r="D17" s="54"/>
      <c r="E17" s="53">
        <f t="shared" si="3"/>
        <v>648696.1</v>
      </c>
      <c r="F17" s="12">
        <v>5</v>
      </c>
      <c r="G17" s="58">
        <f>+F17/F22*100</f>
        <v>4.0983606557377046</v>
      </c>
      <c r="H17" s="5">
        <f t="shared" si="0"/>
        <v>36975677.699999996</v>
      </c>
      <c r="I17" s="31">
        <v>6524375</v>
      </c>
      <c r="J17" s="14">
        <f t="shared" si="1"/>
        <v>30451302.699999996</v>
      </c>
      <c r="K17" s="5">
        <f t="shared" si="4"/>
        <v>36975677.699999996</v>
      </c>
      <c r="L17" s="14">
        <v>11476768.4</v>
      </c>
    </row>
    <row r="18" spans="1:13" ht="24.75" thickBot="1">
      <c r="A18" s="11" t="s">
        <v>13</v>
      </c>
      <c r="B18" s="46">
        <v>830656</v>
      </c>
      <c r="C18" s="54">
        <f t="shared" si="2"/>
        <v>249196.79999999999</v>
      </c>
      <c r="D18" s="54"/>
      <c r="E18" s="53">
        <f t="shared" si="3"/>
        <v>1079852.8</v>
      </c>
      <c r="F18" s="12">
        <v>7</v>
      </c>
      <c r="G18" s="58">
        <f>+F18/F22*100</f>
        <v>5.7377049180327866</v>
      </c>
      <c r="H18" s="5">
        <f t="shared" si="0"/>
        <v>61551609.600000001</v>
      </c>
      <c r="I18" s="31">
        <v>10262800</v>
      </c>
      <c r="J18" s="14">
        <f t="shared" si="1"/>
        <v>51288809.600000001</v>
      </c>
      <c r="K18" s="5">
        <f t="shared" si="4"/>
        <v>61551609.600000001</v>
      </c>
      <c r="L18" s="14">
        <v>23920617.699999999</v>
      </c>
    </row>
    <row r="19" spans="1:13" ht="24.75" thickBot="1">
      <c r="A19" s="11" t="s">
        <v>14</v>
      </c>
      <c r="B19" s="46">
        <v>875680</v>
      </c>
      <c r="C19" s="54">
        <f t="shared" si="2"/>
        <v>262704</v>
      </c>
      <c r="D19" s="54"/>
      <c r="E19" s="53">
        <f t="shared" si="3"/>
        <v>1138384</v>
      </c>
      <c r="F19" s="12">
        <v>8</v>
      </c>
      <c r="G19" s="58">
        <f>+F19/F22*100</f>
        <v>6.557377049180328</v>
      </c>
      <c r="H19" s="5">
        <f t="shared" si="0"/>
        <v>64887888</v>
      </c>
      <c r="I19" s="31">
        <v>10235071</v>
      </c>
      <c r="J19" s="14">
        <f t="shared" si="1"/>
        <v>54652817</v>
      </c>
      <c r="K19" s="5">
        <f t="shared" si="4"/>
        <v>64887888</v>
      </c>
      <c r="L19" s="14">
        <v>24603449.100000001</v>
      </c>
    </row>
    <row r="20" spans="1:13" ht="24.75" thickBot="1">
      <c r="A20" s="11" t="s">
        <v>15</v>
      </c>
      <c r="B20" s="46">
        <v>605866</v>
      </c>
      <c r="C20" s="54">
        <f t="shared" si="2"/>
        <v>181759.8</v>
      </c>
      <c r="D20" s="54"/>
      <c r="E20" s="53">
        <f t="shared" si="3"/>
        <v>787625.8</v>
      </c>
      <c r="F20" s="12">
        <v>5</v>
      </c>
      <c r="G20" s="58">
        <f>+F20/F22*100</f>
        <v>4.0983606557377046</v>
      </c>
      <c r="H20" s="5">
        <f t="shared" si="0"/>
        <v>44894670.600000001</v>
      </c>
      <c r="I20" s="31">
        <v>6937960</v>
      </c>
      <c r="J20" s="14">
        <f t="shared" si="1"/>
        <v>37956710.600000001</v>
      </c>
      <c r="K20" s="5">
        <f t="shared" si="4"/>
        <v>44894670.600000001</v>
      </c>
      <c r="L20" s="14">
        <v>18749275</v>
      </c>
    </row>
    <row r="21" spans="1:13" ht="24.75" thickBot="1">
      <c r="A21" s="11" t="s">
        <v>16</v>
      </c>
      <c r="B21" s="55">
        <v>115111</v>
      </c>
      <c r="C21" s="54">
        <f t="shared" si="2"/>
        <v>34533.299999999996</v>
      </c>
      <c r="D21" s="54"/>
      <c r="E21" s="53">
        <f t="shared" si="3"/>
        <v>149644.29999999999</v>
      </c>
      <c r="F21" s="32">
        <v>2</v>
      </c>
      <c r="G21" s="58">
        <f>+F21/F22*100</f>
        <v>1.639344262295082</v>
      </c>
      <c r="H21" s="5">
        <f t="shared" si="0"/>
        <v>8529725.0999999996</v>
      </c>
      <c r="I21" s="31">
        <v>1377025</v>
      </c>
      <c r="J21" s="14">
        <f t="shared" si="1"/>
        <v>7152700.0999999996</v>
      </c>
      <c r="K21" s="5">
        <f t="shared" si="4"/>
        <v>8529725.0999999996</v>
      </c>
      <c r="L21" s="14">
        <v>3399244.3</v>
      </c>
    </row>
    <row r="22" spans="1:13" ht="15.75" thickBot="1">
      <c r="A22" s="15" t="s">
        <v>30</v>
      </c>
      <c r="B22" s="85">
        <f>SUM(B11:B21)</f>
        <v>20298200</v>
      </c>
      <c r="C22" s="48">
        <f>SUM(C11:C21)</f>
        <v>6089459.9999999981</v>
      </c>
      <c r="D22" s="48"/>
      <c r="E22" s="47">
        <f t="shared" ref="E22:K22" si="5">SUM(E11:E21)</f>
        <v>26387660.000000004</v>
      </c>
      <c r="F22" s="34">
        <f t="shared" si="5"/>
        <v>122</v>
      </c>
      <c r="G22" s="93">
        <f t="shared" si="5"/>
        <v>100.00000000000003</v>
      </c>
      <c r="H22" s="36">
        <f t="shared" si="5"/>
        <v>1504096619.9999998</v>
      </c>
      <c r="I22" s="37">
        <f t="shared" si="5"/>
        <v>281625686</v>
      </c>
      <c r="J22" s="38">
        <f t="shared" si="5"/>
        <v>1222470934</v>
      </c>
      <c r="K22" s="16">
        <f t="shared" si="5"/>
        <v>1504096619.9999998</v>
      </c>
      <c r="L22" s="17">
        <v>545615816.39999986</v>
      </c>
    </row>
    <row r="23" spans="1:13" ht="20.25" customHeight="1" thickTop="1">
      <c r="A23" s="18"/>
      <c r="B23" s="40"/>
      <c r="C23" s="49"/>
      <c r="D23" s="49"/>
      <c r="E23" s="49"/>
      <c r="F23" s="19"/>
      <c r="G23" s="19"/>
      <c r="H23" s="21"/>
      <c r="I23" s="5"/>
      <c r="J23" s="56"/>
      <c r="K23" s="5"/>
      <c r="L23" s="19"/>
    </row>
    <row r="24" spans="1:13">
      <c r="A24" s="22"/>
      <c r="B24" s="41"/>
      <c r="C24" s="50"/>
      <c r="D24" s="50"/>
      <c r="E24" s="50"/>
      <c r="F24" s="23"/>
      <c r="G24" s="23"/>
      <c r="H24" s="24"/>
      <c r="I24" s="25"/>
      <c r="J24" s="57"/>
      <c r="K24" s="25"/>
      <c r="L24" s="26"/>
    </row>
    <row r="25" spans="1:13">
      <c r="A25" s="22"/>
      <c r="B25" s="41"/>
      <c r="C25" s="50"/>
      <c r="D25" s="50"/>
      <c r="E25" s="50"/>
      <c r="F25" s="23"/>
      <c r="G25" s="23"/>
      <c r="H25" s="24"/>
      <c r="I25" s="25"/>
      <c r="J25" s="25"/>
      <c r="K25" s="25"/>
      <c r="L25" s="26"/>
    </row>
    <row r="26" spans="1:13">
      <c r="A26" s="22"/>
      <c r="B26" s="41"/>
      <c r="C26" s="50"/>
      <c r="D26" s="50"/>
      <c r="E26" s="50"/>
      <c r="F26" s="23"/>
      <c r="G26" s="23"/>
      <c r="H26" s="24"/>
      <c r="I26" s="25"/>
      <c r="J26" s="25"/>
      <c r="K26" s="25"/>
      <c r="L26" s="26"/>
    </row>
    <row r="27" spans="1:13">
      <c r="A27" s="22"/>
      <c r="B27" s="41"/>
      <c r="C27" s="50"/>
      <c r="D27" s="50"/>
      <c r="E27" s="50"/>
      <c r="F27" s="23"/>
      <c r="G27" s="23"/>
      <c r="H27" s="24"/>
      <c r="I27" s="25"/>
      <c r="J27" s="29"/>
      <c r="K27" s="29"/>
      <c r="L27" s="23"/>
      <c r="M27" s="87"/>
    </row>
    <row r="28" spans="1:13">
      <c r="A28" s="22"/>
      <c r="B28" s="41"/>
      <c r="C28" s="50"/>
      <c r="D28" s="50"/>
      <c r="E28" s="50"/>
      <c r="F28" s="23"/>
      <c r="G28" s="23"/>
      <c r="H28" s="24"/>
      <c r="I28" s="25"/>
      <c r="J28" s="29"/>
      <c r="K28" s="29"/>
      <c r="L28" s="23"/>
      <c r="M28" s="87"/>
    </row>
    <row r="29" spans="1:13">
      <c r="A29" s="22"/>
      <c r="B29" s="41"/>
      <c r="C29" s="50"/>
      <c r="D29" s="50"/>
      <c r="E29" s="50"/>
      <c r="F29" s="23"/>
      <c r="G29" s="23"/>
      <c r="H29" s="24"/>
      <c r="I29" s="25"/>
      <c r="J29" s="29"/>
      <c r="K29" s="29"/>
      <c r="L29" s="23"/>
      <c r="M29" s="87"/>
    </row>
    <row r="30" spans="1:13">
      <c r="A30" s="22"/>
      <c r="B30" s="41"/>
      <c r="C30" s="50"/>
      <c r="D30" s="50"/>
      <c r="E30" s="50"/>
      <c r="F30" s="23"/>
      <c r="G30" s="23"/>
      <c r="H30" s="24"/>
      <c r="I30" s="25"/>
      <c r="J30" s="29"/>
      <c r="K30" s="29"/>
      <c r="L30" s="23"/>
      <c r="M30" s="87"/>
    </row>
    <row r="31" spans="1:13">
      <c r="A31" s="22"/>
      <c r="B31" s="41"/>
      <c r="C31" s="50"/>
      <c r="D31" s="50"/>
      <c r="E31" s="50"/>
      <c r="F31" s="23"/>
      <c r="G31" s="23"/>
      <c r="H31" s="24"/>
      <c r="I31" s="25"/>
      <c r="J31" s="29"/>
      <c r="K31" s="29"/>
      <c r="L31" s="23"/>
      <c r="M31" s="87"/>
    </row>
    <row r="32" spans="1:13">
      <c r="A32" s="22"/>
      <c r="B32" s="41"/>
      <c r="C32" s="50"/>
      <c r="D32" s="50"/>
      <c r="E32" s="50"/>
      <c r="F32" s="23"/>
      <c r="G32" s="23"/>
      <c r="H32" s="24"/>
      <c r="I32" s="25"/>
      <c r="J32" s="25"/>
      <c r="K32" s="25"/>
      <c r="L32" s="26"/>
    </row>
    <row r="33" spans="1:11">
      <c r="A33" s="22"/>
      <c r="B33" s="41"/>
      <c r="C33" s="50"/>
      <c r="D33" s="50"/>
      <c r="E33" s="50"/>
      <c r="F33" s="23"/>
      <c r="G33" s="23"/>
      <c r="H33" s="24"/>
      <c r="I33" s="25"/>
      <c r="J33" s="25"/>
      <c r="K33" s="25"/>
    </row>
    <row r="34" spans="1:11">
      <c r="A34" s="22"/>
      <c r="B34" s="41"/>
      <c r="C34" s="50"/>
      <c r="D34" s="50"/>
      <c r="E34" s="50"/>
      <c r="F34" s="23"/>
      <c r="G34" s="23"/>
      <c r="H34" s="24"/>
      <c r="I34" s="25"/>
      <c r="J34" s="25"/>
      <c r="K34" s="25"/>
    </row>
    <row r="35" spans="1:11">
      <c r="A35" s="22"/>
      <c r="B35" s="41"/>
      <c r="C35" s="50"/>
      <c r="D35" s="50"/>
      <c r="E35" s="50"/>
      <c r="F35" s="23"/>
      <c r="G35" s="23"/>
      <c r="H35" s="24"/>
      <c r="I35" s="25"/>
      <c r="J35" s="25"/>
      <c r="K35" s="25"/>
    </row>
    <row r="36" spans="1:11">
      <c r="A36" s="22"/>
      <c r="B36" s="41"/>
      <c r="C36" s="50"/>
      <c r="D36" s="50"/>
      <c r="E36" s="50"/>
      <c r="F36" s="23"/>
      <c r="G36" s="23"/>
      <c r="H36" s="24"/>
      <c r="I36" s="25"/>
      <c r="J36" s="25"/>
      <c r="K36" s="25"/>
    </row>
    <row r="37" spans="1:11">
      <c r="A37" s="22"/>
      <c r="B37" s="41"/>
      <c r="C37" s="50"/>
      <c r="D37" s="50"/>
      <c r="E37" s="50"/>
      <c r="F37" s="23"/>
      <c r="G37" s="23"/>
      <c r="H37" s="24"/>
      <c r="I37" s="25"/>
      <c r="J37" s="25"/>
      <c r="K37" s="25"/>
    </row>
    <row r="38" spans="1:11">
      <c r="A38" s="22"/>
      <c r="B38" s="41"/>
      <c r="C38" s="50"/>
      <c r="D38" s="50"/>
      <c r="E38" s="50"/>
      <c r="F38" s="23"/>
      <c r="G38" s="23"/>
      <c r="H38" s="24"/>
      <c r="I38" s="25"/>
      <c r="J38" s="25"/>
      <c r="K38" s="25"/>
    </row>
    <row r="39" spans="1:11">
      <c r="A39" s="22"/>
      <c r="B39" s="41"/>
      <c r="C39" s="50"/>
      <c r="D39" s="50"/>
      <c r="E39" s="50"/>
      <c r="F39" s="23"/>
      <c r="G39" s="23"/>
      <c r="H39" s="24"/>
      <c r="I39" s="25"/>
      <c r="J39" s="25"/>
      <c r="K39" s="25"/>
    </row>
    <row r="40" spans="1:11">
      <c r="A40" s="22"/>
      <c r="B40" s="41"/>
      <c r="C40" s="50"/>
      <c r="D40" s="50"/>
      <c r="E40" s="50"/>
      <c r="F40" s="23"/>
      <c r="G40" s="23"/>
      <c r="H40" s="24"/>
      <c r="I40" s="25"/>
      <c r="J40" s="25"/>
      <c r="K40" s="25"/>
    </row>
    <row r="41" spans="1:11">
      <c r="A41" s="22"/>
      <c r="B41" s="41"/>
      <c r="C41" s="50"/>
      <c r="D41" s="50"/>
      <c r="E41" s="50"/>
      <c r="F41" s="23"/>
      <c r="G41" s="23"/>
      <c r="H41" s="24"/>
      <c r="I41" s="25"/>
      <c r="J41" s="25"/>
      <c r="K41" s="25"/>
    </row>
    <row r="42" spans="1:11">
      <c r="A42" s="22"/>
      <c r="B42" s="41"/>
      <c r="C42" s="50"/>
      <c r="D42" s="50"/>
      <c r="E42" s="50"/>
      <c r="F42" s="23"/>
      <c r="G42" s="23"/>
      <c r="H42" s="24"/>
      <c r="I42" s="25"/>
      <c r="J42" s="25"/>
      <c r="K42" s="25"/>
    </row>
    <row r="43" spans="1:11">
      <c r="A43" s="22"/>
      <c r="B43" s="41"/>
      <c r="C43" s="50"/>
      <c r="D43" s="50"/>
      <c r="E43" s="50"/>
      <c r="F43" s="23"/>
      <c r="G43" s="23"/>
      <c r="H43" s="24"/>
      <c r="I43" s="25"/>
      <c r="J43" s="25"/>
      <c r="K43" s="25"/>
    </row>
    <row r="44" spans="1:11">
      <c r="A44" s="22"/>
      <c r="B44" s="41"/>
      <c r="C44" s="50"/>
      <c r="D44" s="50"/>
      <c r="E44" s="50"/>
      <c r="F44" s="23"/>
      <c r="G44" s="23"/>
      <c r="H44" s="24"/>
      <c r="I44" s="25"/>
      <c r="J44" s="25"/>
      <c r="K44" s="25"/>
    </row>
    <row r="45" spans="1:11">
      <c r="A45" s="22"/>
      <c r="B45" s="41"/>
      <c r="C45" s="50"/>
      <c r="D45" s="50"/>
      <c r="E45" s="50"/>
      <c r="F45" s="23"/>
      <c r="G45" s="23"/>
      <c r="H45" s="24"/>
      <c r="I45" s="25"/>
      <c r="J45" s="25"/>
      <c r="K45" s="25"/>
    </row>
    <row r="46" spans="1:11">
      <c r="A46" s="22"/>
      <c r="B46" s="41"/>
      <c r="C46" s="50"/>
      <c r="D46" s="50"/>
      <c r="E46" s="50"/>
      <c r="F46" s="23"/>
      <c r="G46" s="23"/>
      <c r="H46" s="24"/>
      <c r="I46" s="25"/>
      <c r="J46" s="25"/>
      <c r="K46" s="25"/>
    </row>
    <row r="47" spans="1:11">
      <c r="A47" s="22"/>
      <c r="B47" s="41"/>
      <c r="C47" s="50"/>
      <c r="D47" s="50"/>
      <c r="E47" s="50"/>
      <c r="F47" s="23"/>
      <c r="G47" s="23"/>
      <c r="H47" s="24"/>
      <c r="I47" s="25"/>
      <c r="J47" s="25"/>
      <c r="K47" s="25"/>
    </row>
    <row r="48" spans="1:11">
      <c r="A48" s="22"/>
      <c r="B48" s="41"/>
      <c r="C48" s="50"/>
      <c r="D48" s="50"/>
      <c r="E48" s="50"/>
      <c r="F48" s="23"/>
      <c r="G48" s="23"/>
      <c r="H48" s="24"/>
      <c r="I48" s="25"/>
      <c r="J48" s="25"/>
      <c r="K48" s="25"/>
    </row>
    <row r="49" spans="1:11">
      <c r="A49" s="22"/>
      <c r="B49" s="41"/>
      <c r="C49" s="50"/>
      <c r="D49" s="50"/>
      <c r="E49" s="50"/>
      <c r="F49" s="23"/>
      <c r="G49" s="23"/>
      <c r="H49" s="24"/>
      <c r="I49" s="25"/>
      <c r="J49" s="25"/>
      <c r="K49" s="25"/>
    </row>
    <row r="50" spans="1:11">
      <c r="A50" s="22"/>
      <c r="B50" s="41"/>
      <c r="C50" s="50"/>
      <c r="D50" s="50"/>
      <c r="E50" s="50"/>
      <c r="F50" s="23"/>
      <c r="G50" s="23"/>
      <c r="H50" s="24"/>
      <c r="I50" s="25"/>
      <c r="J50" s="25"/>
      <c r="K50" s="25"/>
    </row>
    <row r="51" spans="1:11">
      <c r="A51" s="22"/>
      <c r="B51" s="41"/>
      <c r="C51" s="50"/>
      <c r="D51" s="50"/>
      <c r="E51" s="50"/>
      <c r="F51" s="23"/>
      <c r="G51" s="23"/>
      <c r="H51" s="24"/>
      <c r="I51" s="25"/>
      <c r="J51" s="25"/>
      <c r="K51" s="25"/>
    </row>
    <row r="52" spans="1:11">
      <c r="A52" s="22"/>
      <c r="B52" s="41"/>
      <c r="C52" s="50"/>
      <c r="D52" s="50"/>
      <c r="E52" s="50"/>
      <c r="F52" s="23"/>
      <c r="G52" s="23"/>
      <c r="H52" s="24"/>
      <c r="I52" s="25"/>
      <c r="J52" s="25"/>
      <c r="K52" s="25"/>
    </row>
    <row r="53" spans="1:11">
      <c r="A53" s="22"/>
      <c r="B53" s="41"/>
      <c r="C53" s="50"/>
      <c r="D53" s="50"/>
      <c r="E53" s="50"/>
      <c r="F53" s="23"/>
      <c r="G53" s="23"/>
      <c r="H53" s="26" t="b">
        <v>0</v>
      </c>
      <c r="I53" s="26"/>
      <c r="J53" s="26" t="b">
        <v>0</v>
      </c>
      <c r="K53" s="26" t="b">
        <v>0</v>
      </c>
    </row>
    <row r="54" spans="1:11">
      <c r="A54" s="22"/>
      <c r="B54" s="41"/>
      <c r="C54" s="50"/>
      <c r="D54" s="50"/>
      <c r="E54" s="50"/>
      <c r="F54" s="23"/>
      <c r="G54" s="23"/>
      <c r="H54" s="26"/>
      <c r="I54" s="26"/>
      <c r="J54" s="26"/>
      <c r="K54" s="26"/>
    </row>
    <row r="55" spans="1:11">
      <c r="A55" s="22"/>
      <c r="B55" s="41"/>
      <c r="C55" s="50"/>
      <c r="D55" s="50"/>
      <c r="E55" s="50"/>
      <c r="F55" s="23"/>
      <c r="G55" s="23"/>
      <c r="H55" s="26"/>
      <c r="I55" s="26"/>
      <c r="J55" s="26"/>
      <c r="K55" s="26"/>
    </row>
    <row r="56" spans="1:11">
      <c r="A56" s="22"/>
      <c r="B56" s="41"/>
      <c r="C56" s="50"/>
      <c r="D56" s="50"/>
      <c r="E56" s="50"/>
      <c r="F56" s="23"/>
      <c r="G56" s="28"/>
      <c r="H56" s="26"/>
      <c r="I56" s="26"/>
      <c r="J56" s="26"/>
      <c r="K56" s="26"/>
    </row>
    <row r="57" spans="1:11">
      <c r="A57" s="22"/>
      <c r="B57" s="41"/>
      <c r="C57" s="50"/>
      <c r="D57" s="50"/>
      <c r="E57" s="50"/>
      <c r="F57" s="23"/>
      <c r="G57" s="28" t="s">
        <v>17</v>
      </c>
      <c r="H57" s="26"/>
      <c r="I57" s="26"/>
      <c r="J57" s="26"/>
      <c r="K57" s="26"/>
    </row>
    <row r="58" spans="1:11">
      <c r="A58" s="22"/>
      <c r="B58" s="41"/>
      <c r="C58" s="50"/>
      <c r="D58" s="50"/>
      <c r="E58" s="50"/>
      <c r="F58" s="23"/>
      <c r="G58" s="28"/>
      <c r="H58" s="26"/>
      <c r="I58" s="26"/>
      <c r="J58" s="26"/>
      <c r="K58" s="26"/>
    </row>
    <row r="59" spans="1:11">
      <c r="A59" s="30"/>
      <c r="B59" s="42"/>
      <c r="C59" s="51"/>
      <c r="D59" s="51"/>
      <c r="E59" s="51"/>
      <c r="F59" s="30"/>
      <c r="G59" s="28">
        <v>1</v>
      </c>
      <c r="H59" s="30"/>
      <c r="I59" s="30"/>
      <c r="J59" s="30"/>
      <c r="K59" s="30"/>
    </row>
    <row r="60" spans="1:11">
      <c r="A60" s="30"/>
      <c r="B60" s="42"/>
      <c r="C60" s="51"/>
      <c r="D60" s="51"/>
      <c r="E60" s="51"/>
      <c r="F60" s="30"/>
      <c r="G60" s="28"/>
      <c r="H60" s="30"/>
      <c r="I60" s="30"/>
      <c r="J60" s="30"/>
      <c r="K60" s="30"/>
    </row>
    <row r="61" spans="1:11">
      <c r="A61" s="30"/>
      <c r="B61" s="42"/>
      <c r="C61" s="51"/>
      <c r="D61" s="51"/>
      <c r="E61" s="51"/>
      <c r="F61" s="30"/>
      <c r="G61" s="28"/>
      <c r="H61" s="30"/>
      <c r="I61" s="30"/>
      <c r="J61" s="30"/>
      <c r="K61" s="30"/>
    </row>
    <row r="62" spans="1:11">
      <c r="A62" s="30"/>
      <c r="B62" s="42"/>
      <c r="C62" s="51"/>
      <c r="D62" s="51"/>
      <c r="E62" s="51"/>
      <c r="F62" s="30"/>
      <c r="G62" s="28"/>
      <c r="H62" s="30"/>
      <c r="I62" s="30"/>
      <c r="J62" s="30"/>
      <c r="K62" s="30"/>
    </row>
    <row r="63" spans="1:11">
      <c r="A63" s="30"/>
      <c r="B63" s="42"/>
      <c r="C63" s="51"/>
      <c r="D63" s="51"/>
      <c r="E63" s="51"/>
      <c r="F63" s="30"/>
      <c r="G63" s="28"/>
      <c r="H63" s="30"/>
      <c r="I63" s="30"/>
      <c r="J63" s="30"/>
      <c r="K63" s="30"/>
    </row>
    <row r="64" spans="1:11">
      <c r="A64" s="30"/>
      <c r="B64" s="42"/>
      <c r="C64" s="51"/>
      <c r="D64" s="51"/>
      <c r="E64" s="51"/>
      <c r="F64" s="30"/>
      <c r="G64" s="28"/>
      <c r="H64" s="30"/>
      <c r="I64" s="30"/>
      <c r="J64" s="30"/>
      <c r="K64" s="30"/>
    </row>
    <row r="65" spans="7:7">
      <c r="G65" s="28"/>
    </row>
  </sheetData>
  <mergeCells count="2">
    <mergeCell ref="A5:H5"/>
    <mergeCell ref="A6:H6"/>
  </mergeCells>
  <pageMargins left="0.7" right="0.7" top="0.75" bottom="0.75" header="0.3" footer="0.3"/>
  <pageSetup orientation="portrait" verticalDpi="0" r:id="rId1"/>
  <drawing r:id="rId2"/>
  <legacyDrawing r:id="rId3"/>
  <oleObjects>
    <oleObject progId="PBrush" shapeId="3073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J65"/>
  <sheetViews>
    <sheetView topLeftCell="C16" workbookViewId="0">
      <selection activeCell="G31" sqref="G31"/>
    </sheetView>
  </sheetViews>
  <sheetFormatPr baseColWidth="10" defaultRowHeight="15"/>
  <cols>
    <col min="1" max="1" width="41.140625" bestFit="1" customWidth="1"/>
    <col min="2" max="2" width="9.7109375" style="43" customWidth="1"/>
    <col min="3" max="3" width="11.28515625" style="52" customWidth="1"/>
    <col min="4" max="4" width="12.5703125" style="52" customWidth="1"/>
    <col min="5" max="5" width="11.42578125" customWidth="1"/>
    <col min="6" max="6" width="12.42578125" customWidth="1"/>
    <col min="7" max="7" width="15.42578125" bestFit="1" customWidth="1"/>
    <col min="8" max="8" width="14" customWidth="1"/>
    <col min="9" max="9" width="15.42578125" bestFit="1" customWidth="1"/>
  </cols>
  <sheetData>
    <row r="1" spans="1:9">
      <c r="B1"/>
      <c r="C1" s="64"/>
      <c r="D1"/>
    </row>
    <row r="2" spans="1:9">
      <c r="B2"/>
      <c r="C2" s="64"/>
      <c r="D2"/>
    </row>
    <row r="3" spans="1:9">
      <c r="B3"/>
      <c r="C3" s="64"/>
      <c r="D3"/>
    </row>
    <row r="4" spans="1:9">
      <c r="B4"/>
      <c r="C4" s="64"/>
      <c r="D4"/>
    </row>
    <row r="5" spans="1:9">
      <c r="A5" s="100" t="s">
        <v>32</v>
      </c>
      <c r="B5" s="100"/>
      <c r="C5" s="100"/>
      <c r="D5" s="100"/>
      <c r="E5" s="100"/>
      <c r="F5" s="100"/>
      <c r="G5" s="100"/>
      <c r="H5" s="100"/>
    </row>
    <row r="6" spans="1:9" ht="33.75" customHeight="1">
      <c r="A6" s="101" t="s">
        <v>34</v>
      </c>
      <c r="B6" s="101"/>
      <c r="C6" s="101"/>
      <c r="D6" s="101"/>
      <c r="E6" s="101"/>
      <c r="F6" s="101"/>
      <c r="G6" s="101"/>
      <c r="H6" s="101"/>
    </row>
    <row r="9" spans="1:9">
      <c r="A9" s="1"/>
      <c r="B9" s="39"/>
      <c r="C9" s="45"/>
      <c r="D9" s="44"/>
      <c r="E9" s="2"/>
      <c r="F9" s="3"/>
      <c r="G9" s="5"/>
      <c r="H9" s="3"/>
      <c r="I9" s="3"/>
    </row>
    <row r="10" spans="1:9">
      <c r="A10" s="1"/>
      <c r="B10" s="39"/>
      <c r="C10" s="45"/>
      <c r="D10" s="44"/>
      <c r="E10" s="2"/>
      <c r="F10" s="3"/>
      <c r="G10" s="5"/>
      <c r="H10" s="3"/>
      <c r="I10" s="3"/>
    </row>
    <row r="11" spans="1:9" ht="72.75" thickBot="1">
      <c r="A11" s="94" t="s">
        <v>0</v>
      </c>
      <c r="B11" s="95" t="s">
        <v>38</v>
      </c>
      <c r="C11" s="96" t="s">
        <v>1</v>
      </c>
      <c r="D11" s="97" t="s">
        <v>2</v>
      </c>
      <c r="E11" s="98" t="s">
        <v>33</v>
      </c>
      <c r="F11" s="6" t="s">
        <v>19</v>
      </c>
      <c r="G11" s="7" t="s">
        <v>4</v>
      </c>
      <c r="H11" s="9" t="s">
        <v>21</v>
      </c>
      <c r="I11" s="8" t="s">
        <v>20</v>
      </c>
    </row>
    <row r="12" spans="1:9" ht="24.75" thickBot="1">
      <c r="A12" s="11" t="s">
        <v>6</v>
      </c>
      <c r="B12" s="46">
        <v>6204967</v>
      </c>
      <c r="C12" s="54">
        <f>+B12*30%</f>
        <v>1861490.0999999999</v>
      </c>
      <c r="D12" s="53">
        <f>+B12+C12</f>
        <v>8066457.0999999996</v>
      </c>
      <c r="E12" s="12">
        <v>38</v>
      </c>
      <c r="F12" s="58">
        <f>+E12/E23*100</f>
        <v>29.007633587786259</v>
      </c>
      <c r="G12" s="5">
        <f t="shared" ref="G12:G22" si="0">+D12*57</f>
        <v>459788054.69999999</v>
      </c>
      <c r="H12" s="31">
        <v>91718144</v>
      </c>
      <c r="I12" s="14">
        <f>G12-H12</f>
        <v>368069910.69999999</v>
      </c>
    </row>
    <row r="13" spans="1:9" ht="24.75" thickBot="1">
      <c r="A13" s="11" t="s">
        <v>7</v>
      </c>
      <c r="B13" s="46">
        <v>4236590</v>
      </c>
      <c r="C13" s="54">
        <f t="shared" ref="C13:C22" si="1">+B13*30%</f>
        <v>1270977</v>
      </c>
      <c r="D13" s="53">
        <f t="shared" ref="D13:D22" si="2">+B13+C13</f>
        <v>5507567</v>
      </c>
      <c r="E13" s="12">
        <v>31</v>
      </c>
      <c r="F13" s="58">
        <f>+E13/E23*100</f>
        <v>23.664122137404579</v>
      </c>
      <c r="G13" s="5">
        <f t="shared" si="0"/>
        <v>313931319</v>
      </c>
      <c r="H13" s="31">
        <v>62887675</v>
      </c>
      <c r="I13" s="14">
        <f t="shared" ref="I13:I22" si="3">G13-H13</f>
        <v>251043644</v>
      </c>
    </row>
    <row r="14" spans="1:9" ht="24.75" thickBot="1">
      <c r="A14" s="11" t="s">
        <v>8</v>
      </c>
      <c r="B14" s="46">
        <v>1216205</v>
      </c>
      <c r="C14" s="54">
        <f t="shared" si="1"/>
        <v>364861.5</v>
      </c>
      <c r="D14" s="53">
        <f t="shared" si="2"/>
        <v>1581066.5</v>
      </c>
      <c r="E14" s="12">
        <v>9</v>
      </c>
      <c r="F14" s="58">
        <f>+E14/E23*100</f>
        <v>6.8702290076335881</v>
      </c>
      <c r="G14" s="5">
        <f t="shared" si="0"/>
        <v>90120790.5</v>
      </c>
      <c r="H14" s="31">
        <v>14674550</v>
      </c>
      <c r="I14" s="14">
        <f t="shared" si="3"/>
        <v>75446240.5</v>
      </c>
    </row>
    <row r="15" spans="1:9" ht="24.75" thickBot="1">
      <c r="A15" s="11" t="s">
        <v>9</v>
      </c>
      <c r="B15" s="46">
        <v>1899606</v>
      </c>
      <c r="C15" s="54">
        <f t="shared" si="1"/>
        <v>569881.79999999993</v>
      </c>
      <c r="D15" s="53">
        <f t="shared" si="2"/>
        <v>2469487.7999999998</v>
      </c>
      <c r="E15" s="12">
        <v>13</v>
      </c>
      <c r="F15" s="58">
        <f>+E15/E23*100</f>
        <v>9.9236641221374047</v>
      </c>
      <c r="G15" s="5">
        <f t="shared" si="0"/>
        <v>140760804.59999999</v>
      </c>
      <c r="H15" s="31">
        <v>28342720</v>
      </c>
      <c r="I15" s="14">
        <f t="shared" si="3"/>
        <v>112418084.59999999</v>
      </c>
    </row>
    <row r="16" spans="1:9" ht="24.75" thickBot="1">
      <c r="A16" s="11" t="s">
        <v>10</v>
      </c>
      <c r="B16" s="46">
        <v>2406239</v>
      </c>
      <c r="C16" s="54">
        <f t="shared" si="1"/>
        <v>721871.7</v>
      </c>
      <c r="D16" s="53">
        <f t="shared" si="2"/>
        <v>3128110.7</v>
      </c>
      <c r="E16" s="12">
        <v>11</v>
      </c>
      <c r="F16" s="58">
        <f>+E16/E23*100</f>
        <v>8.3969465648854964</v>
      </c>
      <c r="G16" s="5">
        <f t="shared" si="0"/>
        <v>178302309.90000001</v>
      </c>
      <c r="H16" s="31">
        <v>36026685</v>
      </c>
      <c r="I16" s="14">
        <f t="shared" si="3"/>
        <v>142275624.90000001</v>
      </c>
    </row>
    <row r="17" spans="1:10" ht="24.75" thickBot="1">
      <c r="A17" s="11" t="s">
        <v>11</v>
      </c>
      <c r="B17" s="46">
        <v>433255</v>
      </c>
      <c r="C17" s="54">
        <f t="shared" si="1"/>
        <v>129976.5</v>
      </c>
      <c r="D17" s="53">
        <f t="shared" si="2"/>
        <v>563231.5</v>
      </c>
      <c r="E17" s="12">
        <v>4</v>
      </c>
      <c r="F17" s="58">
        <f>+E17/E23*100</f>
        <v>3.0534351145038165</v>
      </c>
      <c r="G17" s="5">
        <f t="shared" si="0"/>
        <v>32104195.5</v>
      </c>
      <c r="H17" s="31">
        <v>6484670</v>
      </c>
      <c r="I17" s="14">
        <f t="shared" si="3"/>
        <v>25619525.5</v>
      </c>
    </row>
    <row r="18" spans="1:10" ht="24.75" thickBot="1">
      <c r="A18" s="11" t="s">
        <v>12</v>
      </c>
      <c r="B18" s="46">
        <v>424464</v>
      </c>
      <c r="C18" s="54">
        <f t="shared" si="1"/>
        <v>127339.2</v>
      </c>
      <c r="D18" s="53">
        <f t="shared" si="2"/>
        <v>551803.19999999995</v>
      </c>
      <c r="E18" s="12">
        <v>4</v>
      </c>
      <c r="F18" s="58">
        <f>+E18/E23*100</f>
        <v>3.0534351145038165</v>
      </c>
      <c r="G18" s="5">
        <f t="shared" si="0"/>
        <v>31452782.399999999</v>
      </c>
      <c r="H18" s="31">
        <v>6158365</v>
      </c>
      <c r="I18" s="14">
        <f t="shared" si="3"/>
        <v>25294417.399999999</v>
      </c>
    </row>
    <row r="19" spans="1:10" ht="24.75" thickBot="1">
      <c r="A19" s="11" t="s">
        <v>13</v>
      </c>
      <c r="B19" s="46">
        <v>727723</v>
      </c>
      <c r="C19" s="54">
        <f t="shared" si="1"/>
        <v>218316.9</v>
      </c>
      <c r="D19" s="53">
        <f t="shared" si="2"/>
        <v>946039.9</v>
      </c>
      <c r="E19" s="12">
        <v>7</v>
      </c>
      <c r="F19" s="58">
        <f>+E19/E23*100</f>
        <v>5.343511450381679</v>
      </c>
      <c r="G19" s="5">
        <f t="shared" si="0"/>
        <v>53924274.300000004</v>
      </c>
      <c r="H19" s="31">
        <v>9201180</v>
      </c>
      <c r="I19" s="14">
        <f t="shared" si="3"/>
        <v>44723094.300000004</v>
      </c>
    </row>
    <row r="20" spans="1:10" ht="24.75" thickBot="1">
      <c r="A20" s="11" t="s">
        <v>14</v>
      </c>
      <c r="B20" s="46">
        <v>773693</v>
      </c>
      <c r="C20" s="54">
        <f t="shared" si="1"/>
        <v>232107.9</v>
      </c>
      <c r="D20" s="53">
        <f t="shared" si="2"/>
        <v>1005800.9</v>
      </c>
      <c r="E20" s="12">
        <v>7</v>
      </c>
      <c r="F20" s="58">
        <f>+E20/E23*100</f>
        <v>5.343511450381679</v>
      </c>
      <c r="G20" s="5">
        <f t="shared" si="0"/>
        <v>57330651.300000004</v>
      </c>
      <c r="H20" s="31">
        <v>10567929</v>
      </c>
      <c r="I20" s="14">
        <f t="shared" si="3"/>
        <v>46762722.300000004</v>
      </c>
    </row>
    <row r="21" spans="1:10" ht="24.75" thickBot="1">
      <c r="A21" s="11" t="s">
        <v>15</v>
      </c>
      <c r="B21" s="46">
        <v>579477</v>
      </c>
      <c r="C21" s="54">
        <f t="shared" si="1"/>
        <v>173843.1</v>
      </c>
      <c r="D21" s="53">
        <f t="shared" si="2"/>
        <v>753320.1</v>
      </c>
      <c r="E21" s="12">
        <v>5</v>
      </c>
      <c r="F21" s="58">
        <f>+E21/E23*100</f>
        <v>3.8167938931297711</v>
      </c>
      <c r="G21" s="5">
        <f t="shared" si="0"/>
        <v>42939245.699999996</v>
      </c>
      <c r="H21" s="31">
        <v>7156275</v>
      </c>
      <c r="I21" s="14">
        <f t="shared" si="3"/>
        <v>35782970.699999996</v>
      </c>
    </row>
    <row r="22" spans="1:10" ht="24.75" thickBot="1">
      <c r="A22" s="11" t="s">
        <v>16</v>
      </c>
      <c r="B22" s="55">
        <v>105641</v>
      </c>
      <c r="C22" s="54">
        <f t="shared" si="1"/>
        <v>31692.3</v>
      </c>
      <c r="D22" s="53">
        <f t="shared" si="2"/>
        <v>137333.29999999999</v>
      </c>
      <c r="E22" s="32">
        <v>2</v>
      </c>
      <c r="F22" s="58">
        <f>+E22/E23*100</f>
        <v>1.5267175572519083</v>
      </c>
      <c r="G22" s="5">
        <f t="shared" si="0"/>
        <v>7827998.0999999996</v>
      </c>
      <c r="H22" s="31">
        <v>1349015</v>
      </c>
      <c r="I22" s="14">
        <f t="shared" si="3"/>
        <v>6478983.0999999996</v>
      </c>
    </row>
    <row r="23" spans="1:10" ht="15.75" thickBot="1">
      <c r="A23" s="15" t="s">
        <v>30</v>
      </c>
      <c r="B23" s="84">
        <f t="shared" ref="B23:I23" si="4">SUM(B12:B22)</f>
        <v>19007860</v>
      </c>
      <c r="C23" s="48">
        <f t="shared" si="4"/>
        <v>5702358</v>
      </c>
      <c r="D23" s="47">
        <f t="shared" si="4"/>
        <v>24710217.999999996</v>
      </c>
      <c r="E23" s="34">
        <f t="shared" si="4"/>
        <v>131</v>
      </c>
      <c r="F23" s="59">
        <f t="shared" si="4"/>
        <v>100</v>
      </c>
      <c r="G23" s="36">
        <f t="shared" si="4"/>
        <v>1408482426</v>
      </c>
      <c r="H23" s="37">
        <f t="shared" si="4"/>
        <v>274567208</v>
      </c>
      <c r="I23" s="38">
        <f t="shared" si="4"/>
        <v>1133915218</v>
      </c>
    </row>
    <row r="24" spans="1:10" ht="20.25" customHeight="1" thickTop="1">
      <c r="A24" s="18"/>
      <c r="B24" s="86"/>
      <c r="C24" s="49"/>
      <c r="D24" s="49"/>
      <c r="E24" s="19"/>
      <c r="F24" s="20"/>
      <c r="G24" s="21"/>
      <c r="H24" s="5"/>
      <c r="I24" s="56"/>
    </row>
    <row r="25" spans="1:10">
      <c r="A25" s="22"/>
      <c r="B25" s="41"/>
      <c r="C25" s="50"/>
      <c r="D25" s="50"/>
      <c r="E25" s="23"/>
      <c r="F25" s="27"/>
      <c r="G25" s="24"/>
      <c r="H25" s="25"/>
      <c r="I25" s="57"/>
    </row>
    <row r="26" spans="1:10">
      <c r="A26" s="22"/>
      <c r="B26" s="41"/>
      <c r="C26" s="50"/>
      <c r="D26" s="50"/>
      <c r="E26" s="23"/>
      <c r="F26" s="27"/>
      <c r="G26" s="24"/>
      <c r="H26" s="25"/>
      <c r="I26" s="25"/>
    </row>
    <row r="27" spans="1:10">
      <c r="A27" s="22"/>
      <c r="B27" s="41"/>
      <c r="C27" s="50"/>
      <c r="D27" s="50"/>
      <c r="E27" s="23"/>
      <c r="F27" s="27"/>
      <c r="G27" s="24"/>
      <c r="H27" s="25"/>
      <c r="I27" s="25"/>
    </row>
    <row r="28" spans="1:10">
      <c r="A28" s="22"/>
      <c r="B28" s="41"/>
      <c r="C28" s="50"/>
      <c r="D28" s="50"/>
      <c r="E28" s="23"/>
      <c r="F28" s="27"/>
      <c r="G28" s="24"/>
      <c r="H28" s="25"/>
      <c r="I28" s="29"/>
      <c r="J28" s="87"/>
    </row>
    <row r="29" spans="1:10">
      <c r="A29" s="22"/>
      <c r="B29" s="41"/>
      <c r="C29" s="50"/>
      <c r="D29" s="50"/>
      <c r="E29" s="23"/>
      <c r="F29" s="27"/>
      <c r="G29" s="24"/>
      <c r="H29" s="25"/>
      <c r="I29" s="29"/>
      <c r="J29" s="87"/>
    </row>
    <row r="30" spans="1:10">
      <c r="A30" s="22"/>
      <c r="B30" s="41"/>
      <c r="C30" s="50"/>
      <c r="D30" s="50"/>
      <c r="E30" s="23"/>
      <c r="F30" s="27"/>
      <c r="G30" s="24"/>
      <c r="H30" s="25"/>
      <c r="I30" s="29"/>
      <c r="J30" s="87"/>
    </row>
    <row r="31" spans="1:10">
      <c r="A31" s="22"/>
      <c r="B31" s="41"/>
      <c r="C31" s="50"/>
      <c r="D31" s="50"/>
      <c r="E31" s="23"/>
      <c r="F31" s="27"/>
      <c r="G31" s="24"/>
      <c r="H31" s="25"/>
      <c r="I31" s="29"/>
      <c r="J31" s="87"/>
    </row>
    <row r="32" spans="1:10">
      <c r="A32" s="22"/>
      <c r="B32" s="41"/>
      <c r="C32" s="50"/>
      <c r="D32" s="50"/>
      <c r="E32" s="23"/>
      <c r="F32" s="27"/>
      <c r="G32" s="24"/>
      <c r="H32" s="25"/>
      <c r="I32" s="29"/>
      <c r="J32" s="87"/>
    </row>
    <row r="33" spans="1:9">
      <c r="A33" s="22"/>
      <c r="B33" s="41"/>
      <c r="C33" s="50"/>
      <c r="D33" s="50"/>
      <c r="E33" s="23"/>
      <c r="F33" s="27"/>
      <c r="G33" s="24"/>
      <c r="H33" s="25"/>
      <c r="I33" s="25"/>
    </row>
    <row r="34" spans="1:9">
      <c r="A34" s="22"/>
      <c r="B34" s="41"/>
      <c r="C34" s="50"/>
      <c r="D34" s="50"/>
      <c r="E34" s="23"/>
      <c r="F34" s="27"/>
      <c r="G34" s="24"/>
      <c r="H34" s="25"/>
      <c r="I34" s="25"/>
    </row>
    <row r="35" spans="1:9">
      <c r="A35" s="22"/>
      <c r="B35" s="41"/>
      <c r="C35" s="50"/>
      <c r="D35" s="50"/>
      <c r="E35" s="23"/>
      <c r="F35" s="27"/>
      <c r="G35" s="24"/>
      <c r="H35" s="25"/>
      <c r="I35" s="25"/>
    </row>
    <row r="36" spans="1:9">
      <c r="A36" s="22"/>
      <c r="B36" s="41"/>
      <c r="C36" s="50"/>
      <c r="D36" s="50"/>
      <c r="E36" s="23"/>
      <c r="F36" s="27"/>
      <c r="G36" s="24"/>
      <c r="H36" s="25"/>
      <c r="I36" s="25"/>
    </row>
    <row r="37" spans="1:9">
      <c r="A37" s="22"/>
      <c r="B37" s="41"/>
      <c r="C37" s="50"/>
      <c r="D37" s="50"/>
      <c r="E37" s="23"/>
      <c r="F37" s="27"/>
      <c r="G37" s="24"/>
      <c r="H37" s="25"/>
      <c r="I37" s="25"/>
    </row>
    <row r="38" spans="1:9">
      <c r="A38" s="22"/>
      <c r="B38" s="41"/>
      <c r="C38" s="50"/>
      <c r="D38" s="50"/>
      <c r="E38" s="23"/>
      <c r="F38" s="27"/>
      <c r="G38" s="24"/>
      <c r="H38" s="25"/>
      <c r="I38" s="25"/>
    </row>
    <row r="39" spans="1:9">
      <c r="A39" s="22"/>
      <c r="B39" s="41"/>
      <c r="C39" s="50"/>
      <c r="D39" s="50"/>
      <c r="E39" s="23"/>
      <c r="F39" s="27"/>
      <c r="G39" s="24"/>
      <c r="H39" s="25"/>
      <c r="I39" s="25"/>
    </row>
    <row r="40" spans="1:9">
      <c r="A40" s="22"/>
      <c r="B40" s="41"/>
      <c r="C40" s="50"/>
      <c r="D40" s="50"/>
      <c r="E40" s="23"/>
      <c r="F40" s="27"/>
      <c r="G40" s="24"/>
      <c r="H40" s="25"/>
      <c r="I40" s="25"/>
    </row>
    <row r="41" spans="1:9">
      <c r="A41" s="22"/>
      <c r="B41" s="41"/>
      <c r="C41" s="50"/>
      <c r="D41" s="50"/>
      <c r="E41" s="23"/>
      <c r="F41" s="27"/>
      <c r="G41" s="24"/>
      <c r="H41" s="25"/>
      <c r="I41" s="25"/>
    </row>
    <row r="42" spans="1:9">
      <c r="A42" s="22"/>
      <c r="B42" s="41"/>
      <c r="C42" s="50"/>
      <c r="D42" s="50"/>
      <c r="E42" s="23"/>
      <c r="F42" s="27"/>
      <c r="G42" s="24"/>
      <c r="H42" s="25"/>
      <c r="I42" s="25"/>
    </row>
    <row r="43" spans="1:9">
      <c r="A43" s="22"/>
      <c r="B43" s="41"/>
      <c r="C43" s="50"/>
      <c r="D43" s="50"/>
      <c r="E43" s="23"/>
      <c r="F43" s="27"/>
      <c r="G43" s="24"/>
      <c r="H43" s="25"/>
      <c r="I43" s="25"/>
    </row>
    <row r="44" spans="1:9">
      <c r="A44" s="22"/>
      <c r="B44" s="41"/>
      <c r="C44" s="50"/>
      <c r="D44" s="50"/>
      <c r="E44" s="23"/>
      <c r="F44" s="27"/>
      <c r="G44" s="24"/>
      <c r="H44" s="25"/>
      <c r="I44" s="25"/>
    </row>
    <row r="45" spans="1:9">
      <c r="A45" s="22"/>
      <c r="B45" s="41"/>
      <c r="C45" s="50"/>
      <c r="D45" s="50"/>
      <c r="E45" s="23"/>
      <c r="F45" s="27"/>
      <c r="G45" s="24"/>
      <c r="H45" s="25"/>
      <c r="I45" s="25"/>
    </row>
    <row r="46" spans="1:9">
      <c r="A46" s="22"/>
      <c r="B46" s="41"/>
      <c r="C46" s="50"/>
      <c r="D46" s="50"/>
      <c r="E46" s="23"/>
      <c r="F46" s="27"/>
      <c r="G46" s="24"/>
      <c r="H46" s="25"/>
      <c r="I46" s="25"/>
    </row>
    <row r="47" spans="1:9">
      <c r="A47" s="22"/>
      <c r="B47" s="41"/>
      <c r="C47" s="50"/>
      <c r="D47" s="50"/>
      <c r="E47" s="23"/>
      <c r="F47" s="27"/>
      <c r="G47" s="24"/>
      <c r="H47" s="25"/>
      <c r="I47" s="25"/>
    </row>
    <row r="48" spans="1:9">
      <c r="A48" s="22"/>
      <c r="B48" s="41"/>
      <c r="C48" s="50"/>
      <c r="D48" s="50"/>
      <c r="E48" s="23"/>
      <c r="F48" s="27"/>
      <c r="G48" s="24"/>
      <c r="H48" s="25"/>
      <c r="I48" s="25"/>
    </row>
    <row r="49" spans="1:9">
      <c r="A49" s="22"/>
      <c r="B49" s="41"/>
      <c r="C49" s="50"/>
      <c r="D49" s="50"/>
      <c r="E49" s="23"/>
      <c r="F49" s="27"/>
      <c r="G49" s="24"/>
      <c r="H49" s="25"/>
      <c r="I49" s="25"/>
    </row>
    <row r="50" spans="1:9">
      <c r="A50" s="22"/>
      <c r="B50" s="41"/>
      <c r="C50" s="50"/>
      <c r="D50" s="50"/>
      <c r="E50" s="23"/>
      <c r="F50" s="27"/>
      <c r="G50" s="24"/>
      <c r="H50" s="25"/>
      <c r="I50" s="25"/>
    </row>
    <row r="51" spans="1:9">
      <c r="A51" s="22"/>
      <c r="B51" s="41"/>
      <c r="C51" s="50"/>
      <c r="D51" s="50"/>
      <c r="E51" s="23"/>
      <c r="F51" s="27"/>
      <c r="G51" s="24"/>
      <c r="H51" s="25"/>
      <c r="I51" s="25"/>
    </row>
    <row r="52" spans="1:9">
      <c r="A52" s="22"/>
      <c r="B52" s="41"/>
      <c r="C52" s="50"/>
      <c r="D52" s="50"/>
      <c r="E52" s="23"/>
      <c r="F52" s="26"/>
      <c r="G52" s="24"/>
      <c r="H52" s="25"/>
      <c r="I52" s="25"/>
    </row>
    <row r="53" spans="1:9">
      <c r="A53" s="22"/>
      <c r="B53" s="41"/>
      <c r="C53" s="50"/>
      <c r="D53" s="50"/>
      <c r="E53" s="23"/>
      <c r="F53" s="26"/>
      <c r="G53" s="24"/>
      <c r="H53" s="25"/>
      <c r="I53" s="25"/>
    </row>
    <row r="54" spans="1:9">
      <c r="A54" s="22"/>
      <c r="B54" s="41"/>
      <c r="C54" s="50"/>
      <c r="D54" s="50"/>
      <c r="E54" s="23"/>
      <c r="F54" s="26"/>
      <c r="G54" s="26" t="b">
        <v>0</v>
      </c>
      <c r="H54" s="26"/>
      <c r="I54" s="26" t="b">
        <v>0</v>
      </c>
    </row>
    <row r="55" spans="1:9">
      <c r="A55" s="22"/>
      <c r="B55" s="41"/>
      <c r="C55" s="50"/>
      <c r="D55" s="50"/>
      <c r="E55" s="23"/>
      <c r="F55" s="26"/>
      <c r="G55" s="26"/>
      <c r="H55" s="26"/>
      <c r="I55" s="26"/>
    </row>
    <row r="56" spans="1:9">
      <c r="A56" s="22"/>
      <c r="B56" s="41"/>
      <c r="C56" s="50"/>
      <c r="D56" s="50"/>
      <c r="E56" s="23"/>
      <c r="F56" s="26"/>
      <c r="G56" s="26"/>
      <c r="H56" s="26"/>
      <c r="I56" s="26"/>
    </row>
    <row r="57" spans="1:9">
      <c r="A57" s="22"/>
      <c r="B57" s="41"/>
      <c r="C57" s="50"/>
      <c r="D57" s="50"/>
      <c r="E57" s="23"/>
      <c r="F57" s="26"/>
      <c r="G57" s="26"/>
      <c r="H57" s="26"/>
      <c r="I57" s="26"/>
    </row>
    <row r="58" spans="1:9">
      <c r="A58" s="22"/>
      <c r="B58" s="41"/>
      <c r="C58" s="50"/>
      <c r="D58" s="50"/>
      <c r="E58" s="23"/>
      <c r="F58" s="26"/>
      <c r="G58" s="26"/>
      <c r="H58" s="26"/>
      <c r="I58" s="26"/>
    </row>
    <row r="59" spans="1:9">
      <c r="A59" s="22"/>
      <c r="B59" s="41"/>
      <c r="C59" s="50"/>
      <c r="D59" s="50"/>
      <c r="E59" s="23"/>
      <c r="F59" s="26"/>
      <c r="G59" s="26"/>
      <c r="H59" s="26"/>
      <c r="I59" s="26"/>
    </row>
    <row r="60" spans="1:9">
      <c r="A60" s="30"/>
      <c r="B60" s="42"/>
      <c r="C60" s="51"/>
      <c r="D60" s="51"/>
      <c r="E60" s="30"/>
      <c r="F60" s="30"/>
      <c r="G60" s="30"/>
      <c r="H60" s="30"/>
      <c r="I60" s="30"/>
    </row>
    <row r="61" spans="1:9">
      <c r="A61" s="30"/>
      <c r="B61" s="42"/>
      <c r="C61" s="51"/>
      <c r="D61" s="51"/>
      <c r="E61" s="30"/>
      <c r="F61" s="30"/>
      <c r="G61" s="30"/>
      <c r="H61" s="30"/>
      <c r="I61" s="30"/>
    </row>
    <row r="62" spans="1:9">
      <c r="A62" s="30"/>
      <c r="B62" s="42"/>
      <c r="C62" s="51"/>
      <c r="D62" s="51"/>
      <c r="E62" s="30"/>
      <c r="F62" s="30"/>
      <c r="G62" s="30"/>
      <c r="H62" s="30"/>
      <c r="I62" s="30"/>
    </row>
    <row r="63" spans="1:9">
      <c r="A63" s="30"/>
      <c r="B63" s="42"/>
      <c r="C63" s="51"/>
      <c r="D63" s="51"/>
      <c r="E63" s="30"/>
      <c r="F63" s="30"/>
      <c r="G63" s="30"/>
      <c r="H63" s="30"/>
      <c r="I63" s="30"/>
    </row>
    <row r="64" spans="1:9">
      <c r="A64" s="30"/>
      <c r="B64" s="42"/>
      <c r="C64" s="51"/>
      <c r="D64" s="51"/>
      <c r="E64" s="30"/>
      <c r="F64" s="30"/>
      <c r="G64" s="30"/>
      <c r="H64" s="30"/>
      <c r="I64" s="30"/>
    </row>
    <row r="65" spans="1:9">
      <c r="A65" s="30"/>
      <c r="B65" s="42"/>
      <c r="C65" s="51"/>
      <c r="D65" s="51"/>
      <c r="E65" s="30"/>
      <c r="F65" s="30"/>
      <c r="G65" s="30"/>
      <c r="H65" s="30"/>
      <c r="I65" s="30"/>
    </row>
  </sheetData>
  <mergeCells count="2">
    <mergeCell ref="A5:H5"/>
    <mergeCell ref="A6:H6"/>
  </mergeCells>
  <pageMargins left="0.7" right="0.7" top="0.75" bottom="0.75" header="0.3" footer="0.3"/>
  <drawing r:id="rId1"/>
  <legacyDrawing r:id="rId2"/>
  <oleObjects>
    <oleObject progId="PBrush" shapeId="4097" r:id="rId3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5:H24"/>
  <sheetViews>
    <sheetView topLeftCell="A4" workbookViewId="0">
      <selection activeCell="A4" sqref="A1:XFD1048576"/>
    </sheetView>
  </sheetViews>
  <sheetFormatPr baseColWidth="10" defaultRowHeight="15"/>
  <cols>
    <col min="1" max="1" width="32.5703125" bestFit="1" customWidth="1"/>
    <col min="2" max="2" width="15.85546875" customWidth="1"/>
    <col min="3" max="3" width="15.85546875" style="64" hidden="1" customWidth="1"/>
    <col min="4" max="4" width="18.28515625" bestFit="1" customWidth="1"/>
    <col min="5" max="5" width="16.7109375" bestFit="1" customWidth="1"/>
    <col min="6" max="6" width="16.7109375" customWidth="1"/>
    <col min="7" max="7" width="16.85546875" customWidth="1"/>
    <col min="8" max="8" width="17.85546875" customWidth="1"/>
  </cols>
  <sheetData>
    <row r="5" spans="1:8">
      <c r="A5" s="100" t="s">
        <v>32</v>
      </c>
      <c r="B5" s="100"/>
      <c r="C5" s="100"/>
      <c r="D5" s="100"/>
      <c r="E5" s="100"/>
      <c r="F5" s="100"/>
      <c r="G5" s="100"/>
      <c r="H5" s="100"/>
    </row>
    <row r="6" spans="1:8" ht="33.75" customHeight="1">
      <c r="A6" s="101" t="s">
        <v>31</v>
      </c>
      <c r="B6" s="101"/>
      <c r="C6" s="101"/>
      <c r="D6" s="101"/>
      <c r="E6" s="101"/>
      <c r="F6" s="101"/>
      <c r="G6" s="101"/>
      <c r="H6" s="101"/>
    </row>
    <row r="7" spans="1:8">
      <c r="A7" s="89"/>
    </row>
    <row r="10" spans="1:8" s="75" customFormat="1" ht="72.75" thickBot="1">
      <c r="A10" s="74" t="s">
        <v>22</v>
      </c>
      <c r="B10" s="74" t="s">
        <v>23</v>
      </c>
      <c r="C10" s="79"/>
      <c r="D10" s="74" t="s">
        <v>24</v>
      </c>
      <c r="E10" s="74" t="s">
        <v>25</v>
      </c>
      <c r="F10" s="74" t="s">
        <v>26</v>
      </c>
      <c r="G10" s="74" t="s">
        <v>27</v>
      </c>
      <c r="H10" s="74" t="s">
        <v>28</v>
      </c>
    </row>
    <row r="11" spans="1:8" ht="25.5" thickBot="1">
      <c r="A11" s="65" t="s">
        <v>6</v>
      </c>
      <c r="B11" s="66">
        <v>8996586</v>
      </c>
      <c r="C11" s="80">
        <f>+B11/B23*100</f>
        <v>38.490067462755071</v>
      </c>
      <c r="D11" s="67">
        <f>+B11*30%</f>
        <v>2698975.8</v>
      </c>
      <c r="E11" s="66">
        <f>+B11+D11</f>
        <v>11695561.800000001</v>
      </c>
      <c r="F11" s="68">
        <f>+E11*57</f>
        <v>666647022.60000002</v>
      </c>
      <c r="G11" s="68">
        <f>+G24*C11%</f>
        <v>131756778.29816043</v>
      </c>
      <c r="H11" s="68">
        <f>+F11-G11</f>
        <v>534890244.30183959</v>
      </c>
    </row>
    <row r="12" spans="1:8" ht="25.5" thickBot="1">
      <c r="A12" s="69" t="s">
        <v>7</v>
      </c>
      <c r="B12" s="70">
        <v>5409360</v>
      </c>
      <c r="C12" s="80">
        <f>+B12/B23*100</f>
        <v>23.142849001869017</v>
      </c>
      <c r="D12" s="67">
        <f t="shared" ref="D12:D22" si="0">+B12*30%</f>
        <v>1622808</v>
      </c>
      <c r="E12" s="66">
        <f t="shared" ref="E12:E21" si="1">+B12+D12</f>
        <v>7032168</v>
      </c>
      <c r="F12" s="68">
        <f t="shared" ref="F12:F21" si="2">+E12*57</f>
        <v>400833576</v>
      </c>
      <c r="G12" s="68">
        <f>+G24*C12%</f>
        <v>79221145.249424294</v>
      </c>
      <c r="H12" s="68">
        <f t="shared" ref="H12:H22" si="3">+F12-G12</f>
        <v>321612430.75057572</v>
      </c>
    </row>
    <row r="13" spans="1:8" ht="25.5" thickBot="1">
      <c r="A13" s="69" t="s">
        <v>8</v>
      </c>
      <c r="B13" s="70">
        <v>1297935</v>
      </c>
      <c r="C13" s="80">
        <f>+B13/B23*100</f>
        <v>5.552951498743079</v>
      </c>
      <c r="D13" s="67">
        <f t="shared" si="0"/>
        <v>389380.5</v>
      </c>
      <c r="E13" s="66">
        <f t="shared" si="1"/>
        <v>1687315.5</v>
      </c>
      <c r="F13" s="68">
        <f t="shared" si="2"/>
        <v>96176983.5</v>
      </c>
      <c r="G13" s="68">
        <f>+G24*C13%</f>
        <v>19008514.345377553</v>
      </c>
      <c r="H13" s="68">
        <f t="shared" si="3"/>
        <v>77168469.15462245</v>
      </c>
    </row>
    <row r="14" spans="1:8" ht="25.5" thickBot="1">
      <c r="A14" s="69" t="s">
        <v>29</v>
      </c>
      <c r="B14" s="70">
        <v>18846</v>
      </c>
      <c r="C14" s="80">
        <f>+B14/B23*100</f>
        <v>8.0628786453337084E-2</v>
      </c>
      <c r="D14" s="67">
        <f t="shared" si="0"/>
        <v>5653.8</v>
      </c>
      <c r="E14" s="66">
        <f t="shared" si="1"/>
        <v>24499.8</v>
      </c>
      <c r="F14" s="68">
        <f t="shared" si="2"/>
        <v>1396488.5999999999</v>
      </c>
      <c r="G14" s="68">
        <f>+G24*C14%</f>
        <v>276003.39104268345</v>
      </c>
      <c r="H14" s="68">
        <f t="shared" si="3"/>
        <v>1120485.2089573164</v>
      </c>
    </row>
    <row r="15" spans="1:8" ht="25.5" thickBot="1">
      <c r="A15" s="69" t="s">
        <v>9</v>
      </c>
      <c r="B15" s="70">
        <v>2423220</v>
      </c>
      <c r="C15" s="80">
        <f>+B15/B23*100</f>
        <v>10.367255009522205</v>
      </c>
      <c r="D15" s="67">
        <f t="shared" si="0"/>
        <v>726966</v>
      </c>
      <c r="E15" s="66">
        <f t="shared" si="1"/>
        <v>3150186</v>
      </c>
      <c r="F15" s="68">
        <f t="shared" si="2"/>
        <v>179560602</v>
      </c>
      <c r="G15" s="68">
        <f>+G24*C15%</f>
        <v>35488535.351928867</v>
      </c>
      <c r="H15" s="68">
        <f t="shared" si="3"/>
        <v>144072066.64807114</v>
      </c>
    </row>
    <row r="16" spans="1:8" ht="25.5" thickBot="1">
      <c r="A16" s="69" t="s">
        <v>10</v>
      </c>
      <c r="B16" s="70">
        <v>2538140</v>
      </c>
      <c r="C16" s="80">
        <f>+B16/B23*100</f>
        <v>10.858916908026796</v>
      </c>
      <c r="D16" s="67">
        <f t="shared" si="0"/>
        <v>761442</v>
      </c>
      <c r="E16" s="66">
        <f t="shared" si="1"/>
        <v>3299582</v>
      </c>
      <c r="F16" s="68">
        <f t="shared" si="2"/>
        <v>188076174</v>
      </c>
      <c r="G16" s="68">
        <f>+G24*C16%</f>
        <v>37171561.442272983</v>
      </c>
      <c r="H16" s="68">
        <f t="shared" si="3"/>
        <v>150904612.55772701</v>
      </c>
    </row>
    <row r="17" spans="1:8" ht="25.5" thickBot="1">
      <c r="A17" s="69" t="s">
        <v>11</v>
      </c>
      <c r="B17" s="70">
        <v>344620</v>
      </c>
      <c r="C17" s="80">
        <f>+B17/B23*100</f>
        <v>1.4743867339249193</v>
      </c>
      <c r="D17" s="67">
        <f t="shared" si="0"/>
        <v>103386</v>
      </c>
      <c r="E17" s="66">
        <f t="shared" si="1"/>
        <v>448006</v>
      </c>
      <c r="F17" s="68">
        <f t="shared" si="2"/>
        <v>25536342</v>
      </c>
      <c r="G17" s="68">
        <f>+G24*C17%</f>
        <v>5047027.9433900872</v>
      </c>
      <c r="H17" s="68">
        <f t="shared" si="3"/>
        <v>20489314.056609914</v>
      </c>
    </row>
    <row r="18" spans="1:8" ht="25.5" thickBot="1">
      <c r="A18" s="69" t="s">
        <v>12</v>
      </c>
      <c r="B18" s="70">
        <v>585114</v>
      </c>
      <c r="C18" s="80">
        <f>+B18/B23*100</f>
        <v>2.5032915078455837</v>
      </c>
      <c r="D18" s="67">
        <f t="shared" si="0"/>
        <v>175534.19999999998</v>
      </c>
      <c r="E18" s="66">
        <f t="shared" si="1"/>
        <v>760648.2</v>
      </c>
      <c r="F18" s="68">
        <f t="shared" si="2"/>
        <v>43356947.399999999</v>
      </c>
      <c r="G18" s="68">
        <f>+G24*C18%</f>
        <v>8569110.0576540735</v>
      </c>
      <c r="H18" s="68">
        <f t="shared" si="3"/>
        <v>34787837.342345923</v>
      </c>
    </row>
    <row r="19" spans="1:8" ht="25.5" thickBot="1">
      <c r="A19" s="69" t="s">
        <v>13</v>
      </c>
      <c r="B19" s="70">
        <v>607962</v>
      </c>
      <c r="C19" s="80">
        <f>+B19/B23*100</f>
        <v>2.6010420391459048</v>
      </c>
      <c r="D19" s="67">
        <f t="shared" si="0"/>
        <v>182388.6</v>
      </c>
      <c r="E19" s="66">
        <f t="shared" si="1"/>
        <v>790350.6</v>
      </c>
      <c r="F19" s="68">
        <f t="shared" si="2"/>
        <v>45049984.199999996</v>
      </c>
      <c r="G19" s="68">
        <f>+G24*C19%</f>
        <v>8903723.5288704205</v>
      </c>
      <c r="H19" s="68">
        <f t="shared" si="3"/>
        <v>36146260.671129577</v>
      </c>
    </row>
    <row r="20" spans="1:8" ht="25.5" thickBot="1">
      <c r="A20" s="69" t="s">
        <v>14</v>
      </c>
      <c r="B20" s="70">
        <v>595896</v>
      </c>
      <c r="C20" s="80">
        <f>+B20/B23*100</f>
        <v>2.5494201067811608</v>
      </c>
      <c r="D20" s="67">
        <f t="shared" si="0"/>
        <v>178768.8</v>
      </c>
      <c r="E20" s="66">
        <f t="shared" si="1"/>
        <v>774664.8</v>
      </c>
      <c r="F20" s="68">
        <f t="shared" si="2"/>
        <v>44155893.600000001</v>
      </c>
      <c r="G20" s="68">
        <f>+G24*C20%</f>
        <v>8727014.5765027534</v>
      </c>
      <c r="H20" s="68">
        <f t="shared" si="3"/>
        <v>35428879.023497246</v>
      </c>
    </row>
    <row r="21" spans="1:8" ht="25.5" thickBot="1">
      <c r="A21" s="69" t="s">
        <v>15</v>
      </c>
      <c r="B21" s="70">
        <v>479709</v>
      </c>
      <c r="C21" s="80">
        <f>+B21/B23*100</f>
        <v>2.0523376058974785</v>
      </c>
      <c r="D21" s="67">
        <f t="shared" si="0"/>
        <v>143912.69999999998</v>
      </c>
      <c r="E21" s="66">
        <f t="shared" si="1"/>
        <v>623621.69999999995</v>
      </c>
      <c r="F21" s="68">
        <f t="shared" si="2"/>
        <v>35546436.899999999</v>
      </c>
      <c r="G21" s="68">
        <f>+G24*C21%</f>
        <v>7025433.0209962139</v>
      </c>
      <c r="H21" s="68">
        <f t="shared" si="3"/>
        <v>28521003.879003786</v>
      </c>
    </row>
    <row r="22" spans="1:8" ht="25.5" thickBot="1">
      <c r="A22" s="69" t="s">
        <v>16</v>
      </c>
      <c r="B22" s="71">
        <v>76398</v>
      </c>
      <c r="C22" s="80">
        <f>+B22/B23*100</f>
        <v>0.32685333903544767</v>
      </c>
      <c r="D22" s="67">
        <f t="shared" si="0"/>
        <v>22919.399999999998</v>
      </c>
      <c r="E22" s="66">
        <f>+B22+D22</f>
        <v>99317.4</v>
      </c>
      <c r="F22" s="68">
        <f>+E22*57</f>
        <v>5661091.7999999998</v>
      </c>
      <c r="G22" s="68">
        <f>+G24*C22%</f>
        <v>1118863.7943796525</v>
      </c>
      <c r="H22" s="68">
        <f t="shared" si="3"/>
        <v>4542228.0056203473</v>
      </c>
    </row>
    <row r="23" spans="1:8" s="78" customFormat="1" ht="15.75" thickBot="1">
      <c r="A23" s="76"/>
      <c r="B23" s="77">
        <f t="shared" ref="B23:H23" si="4">SUM(B11:B22)</f>
        <v>23373786</v>
      </c>
      <c r="C23" s="81">
        <f t="shared" si="4"/>
        <v>100.00000000000001</v>
      </c>
      <c r="D23" s="77">
        <f>SUM(D11:D22)</f>
        <v>7012135.7999999998</v>
      </c>
      <c r="E23" s="77">
        <f t="shared" si="4"/>
        <v>30385921.800000001</v>
      </c>
      <c r="F23" s="72">
        <f t="shared" si="4"/>
        <v>1731997542.5999999</v>
      </c>
      <c r="G23" s="72">
        <f t="shared" si="4"/>
        <v>342313710.99999994</v>
      </c>
      <c r="H23" s="73">
        <f t="shared" si="4"/>
        <v>1389683831.5999999</v>
      </c>
    </row>
    <row r="24" spans="1:8" ht="15.75" thickTop="1">
      <c r="B24" s="83">
        <v>23373786</v>
      </c>
      <c r="D24" s="88"/>
      <c r="G24" s="82">
        <v>342313711</v>
      </c>
    </row>
  </sheetData>
  <mergeCells count="2">
    <mergeCell ref="A6:H6"/>
    <mergeCell ref="A5:H5"/>
  </mergeCells>
  <pageMargins left="0.70866141732283472" right="0.70866141732283472" top="0.74803149606299213" bottom="0.74803149606299213" header="0.31496062992125984" footer="0.31496062992125984"/>
  <pageSetup scale="90" orientation="landscape" verticalDpi="0" r:id="rId1"/>
  <drawing r:id="rId2"/>
  <legacyDrawing r:id="rId3"/>
  <oleObjects>
    <oleObject progId="PBrush" shapeId="1025" r:id="rId4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A5:H32"/>
  <sheetViews>
    <sheetView tabSelected="1" topLeftCell="A22" workbookViewId="0">
      <selection activeCell="A30" sqref="A30:H30"/>
    </sheetView>
  </sheetViews>
  <sheetFormatPr baseColWidth="10" defaultRowHeight="15"/>
  <cols>
    <col min="1" max="1" width="32.5703125" bestFit="1" customWidth="1"/>
    <col min="2" max="2" width="15.85546875" customWidth="1"/>
    <col min="3" max="3" width="15.85546875" style="64" hidden="1" customWidth="1"/>
    <col min="4" max="4" width="18.28515625" bestFit="1" customWidth="1"/>
    <col min="5" max="5" width="16.7109375" bestFit="1" customWidth="1"/>
    <col min="6" max="6" width="16.7109375" customWidth="1"/>
    <col min="7" max="7" width="16.85546875" customWidth="1"/>
    <col min="8" max="8" width="16.140625" customWidth="1"/>
  </cols>
  <sheetData>
    <row r="5" spans="1:8">
      <c r="A5" s="100" t="s">
        <v>32</v>
      </c>
      <c r="B5" s="100"/>
      <c r="C5" s="100"/>
      <c r="D5" s="100"/>
      <c r="E5" s="100"/>
      <c r="F5" s="100"/>
      <c r="G5" s="100"/>
      <c r="H5" s="100"/>
    </row>
    <row r="6" spans="1:8" ht="33.75" customHeight="1">
      <c r="A6" s="101" t="s">
        <v>43</v>
      </c>
      <c r="B6" s="101"/>
      <c r="C6" s="101"/>
      <c r="D6" s="101"/>
      <c r="E6" s="101"/>
      <c r="F6" s="101"/>
      <c r="G6" s="101"/>
      <c r="H6" s="101"/>
    </row>
    <row r="7" spans="1:8">
      <c r="A7" s="90"/>
    </row>
    <row r="10" spans="1:8" s="75" customFormat="1" ht="72.75" thickBot="1">
      <c r="A10" s="74" t="s">
        <v>22</v>
      </c>
      <c r="B10" s="74" t="s">
        <v>23</v>
      </c>
      <c r="C10" s="79"/>
      <c r="D10" s="74" t="s">
        <v>24</v>
      </c>
      <c r="E10" s="74" t="s">
        <v>25</v>
      </c>
      <c r="F10" s="74" t="s">
        <v>44</v>
      </c>
      <c r="G10" s="74" t="s">
        <v>27</v>
      </c>
      <c r="H10" s="74" t="s">
        <v>28</v>
      </c>
    </row>
    <row r="11" spans="1:8" ht="25.5" thickBot="1">
      <c r="A11" s="65" t="s">
        <v>6</v>
      </c>
      <c r="B11" s="66">
        <v>4158268</v>
      </c>
      <c r="C11" s="80">
        <f>+B11/B27*100</f>
        <v>34.699560642419542</v>
      </c>
      <c r="D11" s="67">
        <f>+B11*30%</f>
        <v>1247480.3999999999</v>
      </c>
      <c r="E11" s="66">
        <f>+B11+D11</f>
        <v>5405748.4000000004</v>
      </c>
      <c r="F11" s="68">
        <f>+E11*57</f>
        <v>308127658.80000001</v>
      </c>
      <c r="G11" s="68">
        <v>62041045</v>
      </c>
      <c r="H11" s="68">
        <f>+F11-G11</f>
        <v>246086613.80000001</v>
      </c>
    </row>
    <row r="12" spans="1:8" ht="25.5" thickBot="1">
      <c r="A12" s="69" t="s">
        <v>7</v>
      </c>
      <c r="B12" s="70">
        <v>2426657</v>
      </c>
      <c r="C12" s="80">
        <f>+B12/B27*100</f>
        <v>20.249760652716919</v>
      </c>
      <c r="D12" s="67">
        <f t="shared" ref="D12:D26" si="0">+B12*30%</f>
        <v>727997.1</v>
      </c>
      <c r="E12" s="66">
        <f t="shared" ref="E12:E22" si="1">+B12+D12</f>
        <v>3154654.1</v>
      </c>
      <c r="F12" s="68">
        <f t="shared" ref="F12:F26" si="2">+E12*57</f>
        <v>179815283.70000002</v>
      </c>
      <c r="G12" s="68">
        <v>36399630</v>
      </c>
      <c r="H12" s="68">
        <f t="shared" ref="H12:H26" si="3">+F12-G12</f>
        <v>143415653.70000002</v>
      </c>
    </row>
    <row r="13" spans="1:8" ht="25.5" thickBot="1">
      <c r="A13" s="69" t="s">
        <v>8</v>
      </c>
      <c r="B13" s="70">
        <v>686433</v>
      </c>
      <c r="C13" s="80">
        <f>+B13/B27*100</f>
        <v>5.7280876341924021</v>
      </c>
      <c r="D13" s="67">
        <f t="shared" si="0"/>
        <v>205929.9</v>
      </c>
      <c r="E13" s="66">
        <f t="shared" si="1"/>
        <v>892362.9</v>
      </c>
      <c r="F13" s="68">
        <f t="shared" si="2"/>
        <v>50864685.300000004</v>
      </c>
      <c r="G13" s="68">
        <v>10293995</v>
      </c>
      <c r="H13" s="68">
        <f t="shared" si="3"/>
        <v>40570690.300000004</v>
      </c>
    </row>
    <row r="14" spans="1:8" ht="25.5" thickBot="1">
      <c r="A14" s="69" t="s">
        <v>29</v>
      </c>
      <c r="B14" s="70">
        <v>155133</v>
      </c>
      <c r="C14" s="80">
        <f>+B14/B27*100</f>
        <v>1.2945406455621598</v>
      </c>
      <c r="D14" s="67">
        <f t="shared" si="0"/>
        <v>46539.9</v>
      </c>
      <c r="E14" s="66">
        <f t="shared" si="1"/>
        <v>201672.9</v>
      </c>
      <c r="F14" s="68">
        <f t="shared" si="2"/>
        <v>11495355.299999999</v>
      </c>
      <c r="G14" s="68">
        <v>2287225</v>
      </c>
      <c r="H14" s="68">
        <f t="shared" si="3"/>
        <v>9208130.2999999989</v>
      </c>
    </row>
    <row r="15" spans="1:8" ht="25.5" thickBot="1">
      <c r="A15" s="69" t="s">
        <v>42</v>
      </c>
      <c r="B15" s="70">
        <v>469400</v>
      </c>
      <c r="C15" s="80"/>
      <c r="D15" s="67">
        <f t="shared" si="0"/>
        <v>140820</v>
      </c>
      <c r="E15" s="66">
        <f t="shared" si="1"/>
        <v>610220</v>
      </c>
      <c r="F15" s="68">
        <f t="shared" si="2"/>
        <v>34782540</v>
      </c>
      <c r="G15" s="68">
        <v>7039830</v>
      </c>
      <c r="H15" s="68">
        <f t="shared" si="3"/>
        <v>27742710</v>
      </c>
    </row>
    <row r="16" spans="1:8" ht="25.5" thickBot="1">
      <c r="A16" s="69" t="s">
        <v>9</v>
      </c>
      <c r="B16" s="70">
        <v>1297255</v>
      </c>
      <c r="C16" s="80">
        <f>+B16/B27*100</f>
        <v>10.825223035451771</v>
      </c>
      <c r="D16" s="67">
        <f t="shared" si="0"/>
        <v>389176.5</v>
      </c>
      <c r="E16" s="66">
        <f t="shared" si="1"/>
        <v>1686431.5</v>
      </c>
      <c r="F16" s="68">
        <f t="shared" si="2"/>
        <v>96126595.5</v>
      </c>
      <c r="G16" s="68">
        <v>19460250</v>
      </c>
      <c r="H16" s="68">
        <f t="shared" si="3"/>
        <v>76666345.5</v>
      </c>
    </row>
    <row r="17" spans="1:8" ht="25.5" thickBot="1">
      <c r="A17" s="69" t="s">
        <v>10</v>
      </c>
      <c r="B17" s="70">
        <v>1239706</v>
      </c>
      <c r="C17" s="80">
        <f>+B17/B27*100</f>
        <v>10.34499304175954</v>
      </c>
      <c r="D17" s="67">
        <f t="shared" si="0"/>
        <v>371911.8</v>
      </c>
      <c r="E17" s="66">
        <f t="shared" si="1"/>
        <v>1611617.8</v>
      </c>
      <c r="F17" s="68">
        <f t="shared" si="2"/>
        <v>91862214.600000009</v>
      </c>
      <c r="G17" s="68">
        <v>18593275</v>
      </c>
      <c r="H17" s="68">
        <f t="shared" si="3"/>
        <v>73268939.600000009</v>
      </c>
    </row>
    <row r="18" spans="1:8" ht="25.5" thickBot="1">
      <c r="A18" s="69" t="s">
        <v>11</v>
      </c>
      <c r="B18" s="70">
        <v>153559</v>
      </c>
      <c r="C18" s="80">
        <f>+B18/B27*100</f>
        <v>1.2814060644213654</v>
      </c>
      <c r="D18" s="67">
        <f t="shared" si="0"/>
        <v>46067.7</v>
      </c>
      <c r="E18" s="66">
        <f t="shared" si="1"/>
        <v>199626.7</v>
      </c>
      <c r="F18" s="68">
        <f t="shared" si="2"/>
        <v>11378721.9</v>
      </c>
      <c r="G18" s="68">
        <v>2301190</v>
      </c>
      <c r="H18" s="68">
        <f t="shared" si="3"/>
        <v>9077531.9000000004</v>
      </c>
    </row>
    <row r="19" spans="1:8" ht="25.5" thickBot="1">
      <c r="A19" s="69" t="s">
        <v>12</v>
      </c>
      <c r="B19" s="70">
        <v>421764</v>
      </c>
      <c r="C19" s="80">
        <f>+B19/B27*100</f>
        <v>3.5195003051244975</v>
      </c>
      <c r="D19" s="67">
        <f t="shared" si="0"/>
        <v>126529.2</v>
      </c>
      <c r="E19" s="66">
        <f t="shared" si="1"/>
        <v>548293.19999999995</v>
      </c>
      <c r="F19" s="68">
        <f t="shared" si="2"/>
        <v>31252712.399999999</v>
      </c>
      <c r="G19" s="68">
        <v>6321920</v>
      </c>
      <c r="H19" s="68">
        <f t="shared" si="3"/>
        <v>24930792.399999999</v>
      </c>
    </row>
    <row r="20" spans="1:8" ht="25.5" thickBot="1">
      <c r="A20" s="69" t="s">
        <v>13</v>
      </c>
      <c r="B20" s="70">
        <v>333228</v>
      </c>
      <c r="C20" s="80">
        <f>+B20/B27*100</f>
        <v>2.7806926330270629</v>
      </c>
      <c r="D20" s="67">
        <f t="shared" si="0"/>
        <v>99968.4</v>
      </c>
      <c r="E20" s="66">
        <f t="shared" si="1"/>
        <v>433196.4</v>
      </c>
      <c r="F20" s="68">
        <f t="shared" si="2"/>
        <v>24692194.800000001</v>
      </c>
      <c r="G20" s="68">
        <v>4782070</v>
      </c>
      <c r="H20" s="68">
        <f t="shared" si="3"/>
        <v>19910124.800000001</v>
      </c>
    </row>
    <row r="21" spans="1:8" ht="25.5" thickBot="1">
      <c r="A21" s="69" t="s">
        <v>14</v>
      </c>
      <c r="B21" s="70">
        <v>296152</v>
      </c>
      <c r="C21" s="80">
        <f>+B21/B27*100</f>
        <v>2.4713039860282771</v>
      </c>
      <c r="D21" s="67">
        <f t="shared" si="0"/>
        <v>88845.599999999991</v>
      </c>
      <c r="E21" s="66">
        <f t="shared" si="1"/>
        <v>384997.6</v>
      </c>
      <c r="F21" s="68">
        <f t="shared" si="2"/>
        <v>21944863.199999999</v>
      </c>
      <c r="G21" s="68">
        <v>4255200</v>
      </c>
      <c r="H21" s="68">
        <f t="shared" si="3"/>
        <v>17689663.199999999</v>
      </c>
    </row>
    <row r="22" spans="1:8" ht="25.5" thickBot="1">
      <c r="A22" s="69" t="s">
        <v>15</v>
      </c>
      <c r="B22" s="70">
        <v>226902</v>
      </c>
      <c r="C22" s="80">
        <f>+B22/B27*100</f>
        <v>1.8934324841223025</v>
      </c>
      <c r="D22" s="67">
        <f t="shared" si="0"/>
        <v>68070.599999999991</v>
      </c>
      <c r="E22" s="66">
        <f t="shared" si="1"/>
        <v>294972.59999999998</v>
      </c>
      <c r="F22" s="68">
        <f t="shared" si="2"/>
        <v>16813438.199999999</v>
      </c>
      <c r="G22" s="68">
        <v>3309320</v>
      </c>
      <c r="H22" s="68">
        <f t="shared" si="3"/>
        <v>13504118.199999999</v>
      </c>
    </row>
    <row r="23" spans="1:8" ht="25.5" thickBot="1">
      <c r="A23" s="69" t="s">
        <v>16</v>
      </c>
      <c r="B23" s="71">
        <v>40128</v>
      </c>
      <c r="C23" s="80">
        <f>+B23/B27*100</f>
        <v>0.33485671665679345</v>
      </c>
      <c r="D23" s="67">
        <f t="shared" si="0"/>
        <v>12038.4</v>
      </c>
      <c r="E23" s="66">
        <f>+B23+D23</f>
        <v>52166.400000000001</v>
      </c>
      <c r="F23" s="68">
        <f t="shared" si="2"/>
        <v>2973484.8000000003</v>
      </c>
      <c r="G23" s="68">
        <v>595395</v>
      </c>
      <c r="H23" s="68">
        <f t="shared" si="3"/>
        <v>2378089.8000000003</v>
      </c>
    </row>
    <row r="24" spans="1:8" ht="25.5" thickBot="1">
      <c r="A24" s="69" t="s">
        <v>40</v>
      </c>
      <c r="B24" s="71">
        <v>7741</v>
      </c>
      <c r="C24" s="102"/>
      <c r="D24" s="67">
        <f t="shared" si="0"/>
        <v>2322.2999999999997</v>
      </c>
      <c r="E24" s="71">
        <f>+B24+D24</f>
        <v>10063.299999999999</v>
      </c>
      <c r="F24" s="68">
        <f t="shared" si="2"/>
        <v>573608.1</v>
      </c>
      <c r="G24" s="68">
        <v>140705</v>
      </c>
      <c r="H24" s="68">
        <f t="shared" si="3"/>
        <v>432903.1</v>
      </c>
    </row>
    <row r="25" spans="1:8" ht="25.5" thickBot="1">
      <c r="A25" s="69" t="s">
        <v>39</v>
      </c>
      <c r="B25" s="71">
        <v>15425</v>
      </c>
      <c r="C25" s="102"/>
      <c r="D25" s="67">
        <f t="shared" si="0"/>
        <v>4627.5</v>
      </c>
      <c r="E25" s="71">
        <f>+B25+D25</f>
        <v>20052.5</v>
      </c>
      <c r="F25" s="68">
        <f t="shared" si="2"/>
        <v>1142992.5</v>
      </c>
      <c r="G25" s="68">
        <v>231405</v>
      </c>
      <c r="H25" s="68">
        <f t="shared" si="3"/>
        <v>911587.5</v>
      </c>
    </row>
    <row r="26" spans="1:8" ht="25.5" thickBot="1">
      <c r="A26" s="69" t="s">
        <v>41</v>
      </c>
      <c r="B26" s="71">
        <v>55882</v>
      </c>
      <c r="C26" s="102"/>
      <c r="D26" s="67">
        <f t="shared" si="0"/>
        <v>16764.599999999999</v>
      </c>
      <c r="E26" s="71">
        <f>+B26+D26</f>
        <v>72646.600000000006</v>
      </c>
      <c r="F26" s="68">
        <f t="shared" si="2"/>
        <v>4140856.2</v>
      </c>
      <c r="G26" s="68">
        <v>838330</v>
      </c>
      <c r="H26" s="68">
        <f t="shared" si="3"/>
        <v>3302526.2</v>
      </c>
    </row>
    <row r="27" spans="1:8" s="78" customFormat="1" ht="15.75" thickBot="1">
      <c r="A27" s="76"/>
      <c r="B27" s="77">
        <f>SUM(B11:B26)</f>
        <v>11983633</v>
      </c>
      <c r="C27" s="81">
        <f>SUM(C11:C23)</f>
        <v>95.423357841482598</v>
      </c>
      <c r="D27" s="77">
        <f>SUM(D11:D26)</f>
        <v>3595089.9</v>
      </c>
      <c r="E27" s="77">
        <f>SUM(E11:E26)</f>
        <v>15578722.9</v>
      </c>
      <c r="F27" s="72">
        <f>SUM(F11:F26)</f>
        <v>887987205.29999995</v>
      </c>
      <c r="G27" s="72">
        <f>SUM(G11:G26)</f>
        <v>178890785</v>
      </c>
      <c r="H27" s="73">
        <f>SUM(H11:H26)</f>
        <v>709096420.30000007</v>
      </c>
    </row>
    <row r="28" spans="1:8" ht="15.75" thickTop="1">
      <c r="B28" s="83">
        <v>23373786</v>
      </c>
      <c r="D28" s="88"/>
      <c r="G28" s="103"/>
    </row>
    <row r="29" spans="1:8">
      <c r="G29" s="105"/>
    </row>
    <row r="30" spans="1:8" ht="38.25" customHeight="1">
      <c r="A30" s="107" t="s">
        <v>45</v>
      </c>
      <c r="B30" s="107"/>
      <c r="C30" s="107"/>
      <c r="D30" s="107"/>
      <c r="E30" s="107"/>
      <c r="F30" s="107"/>
      <c r="G30" s="107"/>
      <c r="H30" s="107"/>
    </row>
    <row r="31" spans="1:8">
      <c r="G31" s="104"/>
      <c r="H31" s="106"/>
    </row>
    <row r="32" spans="1:8">
      <c r="G32" s="104"/>
    </row>
  </sheetData>
  <mergeCells count="3">
    <mergeCell ref="A5:H5"/>
    <mergeCell ref="A6:H6"/>
    <mergeCell ref="A30:H30"/>
  </mergeCells>
  <pageMargins left="0.35433070866141736" right="0.31496062992125984" top="0.74803149606299213" bottom="0.74803149606299213" header="0.31496062992125984" footer="0.31496062992125984"/>
  <pageSetup scale="70" orientation="portrait" verticalDpi="0" r:id="rId1"/>
  <drawing r:id="rId2"/>
  <legacyDrawing r:id="rId3"/>
  <oleObjects>
    <oleObject progId="PBrush" shapeId="614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2013</vt:lpstr>
      <vt:lpstr>2014</vt:lpstr>
      <vt:lpstr>2015</vt:lpstr>
      <vt:lpstr>2016 </vt:lpstr>
      <vt:lpstr>2017 Enero-Junio 2017</vt:lpstr>
    </vt:vector>
  </TitlesOfParts>
  <Company>omsa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</dc:creator>
  <cp:lastModifiedBy>lery2005</cp:lastModifiedBy>
  <cp:lastPrinted>2017-07-11T21:14:37Z</cp:lastPrinted>
  <dcterms:created xsi:type="dcterms:W3CDTF">2016-08-20T15:54:09Z</dcterms:created>
  <dcterms:modified xsi:type="dcterms:W3CDTF">2017-07-11T21:39:01Z</dcterms:modified>
</cp:coreProperties>
</file>