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CC96A9A7-129E-4D5E-A744-77B47CBD516B}" xr6:coauthVersionLast="47" xr6:coauthVersionMax="47" xr10:uidLastSave="{00000000-0000-0000-0000-000000000000}"/>
  <bookViews>
    <workbookView xWindow="-120" yWindow="-120" windowWidth="29040" windowHeight="15840" xr2:uid="{92BF4F37-079E-4664-A9D2-F2E1FD86AF7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8" i="1"/>
  <c r="C60" i="1" s="1"/>
  <c r="C54" i="1"/>
  <c r="C56" i="1" s="1"/>
  <c r="C61" i="1" s="1"/>
  <c r="C53" i="1"/>
  <c r="C47" i="1"/>
  <c r="C42" i="1"/>
  <c r="C41" i="1"/>
  <c r="C40" i="1"/>
  <c r="C39" i="1"/>
  <c r="C38" i="1"/>
  <c r="C37" i="1"/>
  <c r="C36" i="1"/>
  <c r="C35" i="1"/>
  <c r="C34" i="1"/>
  <c r="C33" i="1"/>
  <c r="C32" i="1"/>
  <c r="C43" i="1" s="1"/>
  <c r="C31" i="1"/>
  <c r="C26" i="1"/>
  <c r="C25" i="1"/>
  <c r="C23" i="1"/>
  <c r="C22" i="1"/>
  <c r="C21" i="1"/>
  <c r="C20" i="1"/>
  <c r="C28" i="1" s="1"/>
  <c r="C19" i="1"/>
  <c r="C14" i="1"/>
  <c r="C13" i="1"/>
  <c r="C12" i="1"/>
  <c r="C16" i="1" s="1"/>
  <c r="C45" i="1" l="1"/>
  <c r="C49" i="1"/>
</calcChain>
</file>

<file path=xl/sharedStrings.xml><?xml version="1.0" encoding="utf-8"?>
<sst xmlns="http://schemas.openxmlformats.org/spreadsheetml/2006/main" count="55" uniqueCount="54">
  <si>
    <t xml:space="preserve">         Presidencia de La República</t>
  </si>
  <si>
    <t xml:space="preserve">   Operadora Metropolitana de Servicios de Autobuses (OMSA)</t>
  </si>
  <si>
    <t xml:space="preserve">Estado de situacion </t>
  </si>
  <si>
    <t>Al 30 De Noviembre 2024</t>
  </si>
  <si>
    <t>(valor en R.D.$)</t>
  </si>
  <si>
    <t>Activos</t>
  </si>
  <si>
    <t>Activos Corrientes</t>
  </si>
  <si>
    <t xml:space="preserve">Efectivo y equivalente de efectivo (Notas 7) </t>
  </si>
  <si>
    <t>Cuenta por cobrar a corto plazo (Notas 8)</t>
  </si>
  <si>
    <t>Inventarios (Nota 9)</t>
  </si>
  <si>
    <t>Activos intangibles (Nota 12)</t>
  </si>
  <si>
    <t>Total Activos Corrientes</t>
  </si>
  <si>
    <t xml:space="preserve">ACTIVOS  NO CORRIENTES (BIEN USO) </t>
  </si>
  <si>
    <t xml:space="preserve">Terreno(Anexo No.11A) </t>
  </si>
  <si>
    <t xml:space="preserve">Edificio(Anexo No.11B) </t>
  </si>
  <si>
    <t xml:space="preserve">Mobiliario y Equipo de Oficina (Anexo No.11C) </t>
  </si>
  <si>
    <t xml:space="preserve">Equipos de Computos (Anexo No.11d) </t>
  </si>
  <si>
    <t xml:space="preserve">Equipo Militar y Seguridad (Anexo No.11E) </t>
  </si>
  <si>
    <t xml:space="preserve">Equipos Varios (Anexo No.11 F) </t>
  </si>
  <si>
    <t>Equipo de Transporte Liviano (Anexo No.11G)</t>
  </si>
  <si>
    <t>Equipo de Transporte Pesado(Anexo No.11H)</t>
  </si>
  <si>
    <t>Equipo Maquinaria y Manejo de Materiales( No.11I)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</si>
  <si>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</si>
  <si>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</si>
  <si>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</si>
  <si>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</si>
  <si>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</si>
  <si>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t>Depreciación Acum. Equipos de Computos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</si>
  <si>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</si>
  <si>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</si>
  <si>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</si>
  <si>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</si>
  <si>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</si>
  <si>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</si>
  <si>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</si>
  <si>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Acumulada Maquinaria y Equipos Para manejos de Materiales</t>
  </si>
  <si>
    <t xml:space="preserve">Total Depreciación Acumulada </t>
  </si>
  <si>
    <t>Total Activos Fijos Netos</t>
  </si>
  <si>
    <t>Construciones en Proceso</t>
  </si>
  <si>
    <t>Total Activos</t>
  </si>
  <si>
    <t>Pasivos No Corrientes</t>
  </si>
  <si>
    <t>Cuentas por Pagar (Anexo No.13)</t>
  </si>
  <si>
    <t>Total Pasivos  No Corrientes</t>
  </si>
  <si>
    <t xml:space="preserve"> </t>
  </si>
  <si>
    <t>Capital o Patrimonio(Notas No.15)</t>
  </si>
  <si>
    <t xml:space="preserve">Resultados positivos (ahorro)/negativo (desahorro) </t>
  </si>
  <si>
    <t>Patrimonio Neto</t>
  </si>
  <si>
    <t>Total Activos Netos/Patrimonio mas Pasivos</t>
  </si>
  <si>
    <t>Licdo.Joaquin Alberto Pena</t>
  </si>
  <si>
    <t>Licda. LIDIA ESTEVEZ</t>
  </si>
  <si>
    <t xml:space="preserve">               Preparado Por    </t>
  </si>
  <si>
    <t xml:space="preserve">   Aprobado Por</t>
  </si>
  <si>
    <t xml:space="preserve">          Gerente de Contabilidad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</si>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</sst>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rgb="FF231F20"/>
      <name val="Times New Roman"/>
      <family val="1"/>
    </font>
    <font>
      <sz val="10"/>
      <color theme="1"/>
      <name val="Arial"/>
      <family val="2"/>
    </font>
    <font>
      <u/>
      <sz val="10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10"/>
      <name val="Times New Roman"/>
      <family val="1"/>
    </font>
    <font>
      <b/>
      <sz val="12"/>
      <color rgb="FF231F20"/>
      <name val="Arial"/>
      <family val="2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indent="1"/>
    </xf>
    <xf numFmtId="4" fontId="3" fillId="0" borderId="0" xfId="0" applyNumberFormat="1" applyFont="1"/>
    <xf numFmtId="43" fontId="0" fillId="0" borderId="0" xfId="1" applyFont="1"/>
    <xf numFmtId="4" fontId="0" fillId="0" borderId="0" xfId="0" applyNumberFormat="1"/>
    <xf numFmtId="0" fontId="5" fillId="2" borderId="0" xfId="0" applyFont="1" applyFill="1"/>
    <xf numFmtId="4" fontId="5" fillId="2" borderId="1" xfId="0" applyNumberFormat="1" applyFont="1" applyFill="1" applyBorder="1"/>
    <xf numFmtId="4" fontId="3" fillId="0" borderId="0" xfId="1" applyNumberFormat="1" applyFont="1"/>
    <xf numFmtId="4" fontId="3" fillId="0" borderId="0" xfId="1" applyNumberFormat="1" applyFont="1" applyFill="1"/>
    <xf numFmtId="4" fontId="7" fillId="0" borderId="0" xfId="1" applyNumberFormat="1" applyFont="1" applyFill="1"/>
    <xf numFmtId="0" fontId="8" fillId="0" borderId="0" xfId="0" applyFont="1"/>
    <xf numFmtId="4" fontId="0" fillId="0" borderId="0" xfId="0" applyNumberFormat="1" applyAlignment="1">
      <alignment horizontal="right"/>
    </xf>
    <xf numFmtId="4" fontId="5" fillId="2" borderId="2" xfId="0" applyNumberFormat="1" applyFont="1" applyFill="1" applyBorder="1"/>
    <xf numFmtId="0" fontId="3" fillId="3" borderId="0" xfId="0" applyFont="1" applyFill="1"/>
    <xf numFmtId="164" fontId="3" fillId="3" borderId="0" xfId="0" applyNumberFormat="1" applyFont="1" applyFill="1"/>
    <xf numFmtId="43" fontId="0" fillId="0" borderId="0" xfId="0" applyNumberFormat="1"/>
    <xf numFmtId="4" fontId="1" fillId="0" borderId="0" xfId="2" applyNumberFormat="1"/>
    <xf numFmtId="4" fontId="0" fillId="0" borderId="0" xfId="1" applyNumberFormat="1" applyFont="1"/>
    <xf numFmtId="4" fontId="5" fillId="2" borderId="3" xfId="0" applyNumberFormat="1" applyFont="1" applyFill="1" applyBorder="1"/>
    <xf numFmtId="4" fontId="3" fillId="0" borderId="2" xfId="0" applyNumberFormat="1" applyFont="1" applyBorder="1"/>
    <xf numFmtId="43" fontId="3" fillId="0" borderId="0" xfId="0" applyNumberFormat="1" applyFont="1"/>
    <xf numFmtId="4" fontId="10" fillId="0" borderId="0" xfId="0" applyNumberFormat="1" applyFont="1"/>
    <xf numFmtId="0" fontId="11" fillId="0" borderId="0" xfId="0" applyFont="1"/>
    <xf numFmtId="4" fontId="3" fillId="2" borderId="1" xfId="0" applyNumberFormat="1" applyFont="1" applyFill="1" applyBorder="1"/>
    <xf numFmtId="4" fontId="5" fillId="2" borderId="0" xfId="0" applyNumberFormat="1" applyFont="1" applyFill="1"/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12" fillId="2" borderId="0" xfId="0" applyFont="1" applyFill="1" applyAlignment="1">
      <alignment horizontal="left" vertical="center" wrapText="1" indent="1"/>
    </xf>
    <xf numFmtId="4" fontId="3" fillId="0" borderId="1" xfId="0" applyNumberFormat="1" applyFont="1" applyBorder="1"/>
    <xf numFmtId="0" fontId="14" fillId="2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43" fontId="0" fillId="0" borderId="0" xfId="1" applyFont="1" applyFill="1"/>
    <xf numFmtId="4" fontId="0" fillId="0" borderId="0" xfId="0" applyNumberFormat="1" applyFill="1"/>
    <xf numFmtId="0" fontId="0" fillId="0" borderId="0" xfId="0" applyFill="1"/>
    <xf numFmtId="164" fontId="3" fillId="0" borderId="0" xfId="0" applyNumberFormat="1" applyFont="1" applyFill="1"/>
  </cellXfs>
  <cellStyles count="3">
    <cellStyle name="Millares" xfId="1" builtinId="3"/>
    <cellStyle name="Normal" xfId="0" builtinId="0"/>
    <cellStyle name="Normal 38" xfId="2" xr:uid="{F505F8FC-2D2B-4958-B02A-6BC397C87A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FDE3091B-4336-4A7E-BD22-457C55209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ABAE2708-BA80-400F-A287-CA63F82E4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.vasquez\Desktop\estado%20financiero%20al%20mes%20Noviembre%202024.xlsx" TargetMode="External"/><Relationship Id="rId1" Type="http://schemas.openxmlformats.org/officeDocument/2006/relationships/externalLinkPath" Target="/Users/f.vasquez/Desktop/estado%20financiero%20al%20mes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on"/>
      <sheetName val="Firma"/>
      <sheetName val="Estado de Situacion"/>
      <sheetName val="Balance Comprobacion"/>
      <sheetName val="Estado de Resultados"/>
      <sheetName val="Banco"/>
      <sheetName val=" caja"/>
      <sheetName val="CXC"/>
      <sheetName val="inv. "/>
      <sheetName val="Inv. Rep(caobas) "/>
      <sheetName val="INV. SANTIAGO"/>
      <sheetName val="UNIDAD H C-5"/>
      <sheetName val="unidad h c-2"/>
      <sheetName val="UNIDAD H C-4"/>
      <sheetName val="UNIDAD H C-1"/>
      <sheetName val="Inv Sum"/>
      <sheetName val="Inv.Combust."/>
      <sheetName val="MERCANCI Y DOC EN TRANSITO"/>
      <sheetName val="Apilc Depreciacion"/>
      <sheetName val="Depreciacion"/>
      <sheetName val="CONTS. EN PROCESO"/>
      <sheetName val="Terreno"/>
      <sheetName val="Edificio"/>
      <sheetName val="Equipos de Oficina"/>
      <sheetName val="Equipo Militar"/>
      <sheetName val="equipo de comp"/>
      <sheetName val="Equip Varios"/>
      <sheetName val="Equipo de Transporte Livinao"/>
      <sheetName val="Equipos de Transporte Pesado"/>
      <sheetName val="Hoja2"/>
      <sheetName val="PATRIMONIO"/>
      <sheetName val="acumulaciones por pagar"/>
      <sheetName val="Ingresos"/>
      <sheetName val="CXP"/>
      <sheetName val="Gastos"/>
      <sheetName val="Hoja6"/>
      <sheetName val="Equipos Varios"/>
      <sheetName val="Hoja5"/>
      <sheetName val="balanza neta"/>
      <sheetName val="Hoja1"/>
      <sheetName val="Hoja7"/>
      <sheetName val="Hoja8"/>
      <sheetName val="balanza neta del sistema"/>
      <sheetName val="Hoja4"/>
      <sheetName val="Hoja3"/>
    </sheetNames>
    <sheetDataSet>
      <sheetData sheetId="0"/>
      <sheetData sheetId="1"/>
      <sheetData sheetId="2"/>
      <sheetData sheetId="3"/>
      <sheetData sheetId="4">
        <row r="36">
          <cell r="C36">
            <v>21617654.920000553</v>
          </cell>
        </row>
      </sheetData>
      <sheetData sheetId="5">
        <row r="27">
          <cell r="D27">
            <v>139620041.58999997</v>
          </cell>
        </row>
      </sheetData>
      <sheetData sheetId="6">
        <row r="29">
          <cell r="C29">
            <v>799999.32000000007</v>
          </cell>
        </row>
      </sheetData>
      <sheetData sheetId="7">
        <row r="31">
          <cell r="D31">
            <v>72488253.480000004</v>
          </cell>
        </row>
      </sheetData>
      <sheetData sheetId="8">
        <row r="32">
          <cell r="C32">
            <v>423008611.09000003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5">
          <cell r="B25">
            <v>298960932</v>
          </cell>
        </row>
        <row r="26">
          <cell r="B26">
            <v>178984290.30000001</v>
          </cell>
          <cell r="D26">
            <v>94454707.939999998</v>
          </cell>
        </row>
        <row r="27">
          <cell r="B27">
            <v>72273102.239999399</v>
          </cell>
          <cell r="D27">
            <v>54924190.399999999</v>
          </cell>
        </row>
        <row r="28">
          <cell r="B28">
            <v>55604706.22000026</v>
          </cell>
          <cell r="D28">
            <v>54914821.329999998</v>
          </cell>
        </row>
        <row r="29">
          <cell r="B29">
            <v>6104837.2699999912</v>
          </cell>
          <cell r="D29">
            <v>4760851.7300000004</v>
          </cell>
        </row>
        <row r="30">
          <cell r="D30">
            <v>87894392.890000001</v>
          </cell>
        </row>
        <row r="31">
          <cell r="B31">
            <v>10378076</v>
          </cell>
        </row>
        <row r="32">
          <cell r="B32">
            <v>92884288.719999999</v>
          </cell>
        </row>
        <row r="33">
          <cell r="B33">
            <v>18667069.489999998</v>
          </cell>
        </row>
        <row r="34">
          <cell r="B34">
            <v>12756880.800000001</v>
          </cell>
        </row>
        <row r="35">
          <cell r="B35">
            <v>3508740</v>
          </cell>
        </row>
        <row r="36">
          <cell r="B36">
            <v>3439306343.1300039</v>
          </cell>
          <cell r="D36">
            <v>3344430708.5700002</v>
          </cell>
        </row>
        <row r="37">
          <cell r="D37">
            <v>84802.52</v>
          </cell>
        </row>
      </sheetData>
      <sheetData sheetId="19">
        <row r="24">
          <cell r="D24">
            <v>6949893.6799999997</v>
          </cell>
        </row>
        <row r="25">
          <cell r="D25">
            <v>63392075.530000001</v>
          </cell>
        </row>
        <row r="26">
          <cell r="D26">
            <v>14575268.960000001</v>
          </cell>
        </row>
        <row r="27">
          <cell r="D27">
            <v>6423877.4000000004</v>
          </cell>
        </row>
        <row r="28">
          <cell r="D28">
            <v>1861167.56</v>
          </cell>
        </row>
      </sheetData>
      <sheetData sheetId="20">
        <row r="20">
          <cell r="C20">
            <v>45763469.839999996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4">
          <cell r="B24">
            <v>745847993.5</v>
          </cell>
        </row>
      </sheetData>
      <sheetData sheetId="31">
        <row r="25">
          <cell r="B25">
            <v>0</v>
          </cell>
        </row>
      </sheetData>
      <sheetData sheetId="32"/>
      <sheetData sheetId="33">
        <row r="125">
          <cell r="D125">
            <v>488701743.86000001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5859-FB1B-4D1A-A4C7-8BA8C7406427}">
  <dimension ref="A1:G70"/>
  <sheetViews>
    <sheetView tabSelected="1" topLeftCell="A12" workbookViewId="0">
      <selection activeCell="E28" sqref="E28:F51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18.140625" style="3" bestFit="1" customWidth="1"/>
    <col min="6" max="6" width="36.7109375" style="3" bestFit="1" customWidth="1"/>
    <col min="7" max="7" width="29.7109375" style="4" customWidth="1"/>
    <col min="8" max="8" width="18.28515625" style="4" customWidth="1"/>
    <col min="9" max="9" width="11.42578125" style="4"/>
    <col min="10" max="10" width="14.140625" style="4" customWidth="1"/>
    <col min="11" max="16384" width="11.42578125" style="4"/>
  </cols>
  <sheetData>
    <row r="1" spans="1:5" ht="19.5" customHeight="1" x14ac:dyDescent="0.2">
      <c r="A1" s="1"/>
      <c r="B1" s="2"/>
      <c r="C1" s="2"/>
      <c r="D1" s="2"/>
    </row>
    <row r="2" spans="1:5" ht="18.75" customHeight="1" x14ac:dyDescent="0.2">
      <c r="A2" s="1"/>
      <c r="B2" s="5"/>
      <c r="C2" s="6"/>
      <c r="D2" s="5"/>
    </row>
    <row r="3" spans="1:5" ht="18.75" customHeight="1" x14ac:dyDescent="0.2">
      <c r="A3" s="1"/>
      <c r="B3" s="5"/>
      <c r="C3" s="7"/>
      <c r="D3" s="7"/>
    </row>
    <row r="4" spans="1:5" s="1" customFormat="1" ht="15" x14ac:dyDescent="0.25">
      <c r="A4" s="8" t="s">
        <v>0</v>
      </c>
      <c r="B4" s="8"/>
      <c r="C4" s="8"/>
      <c r="D4" s="8"/>
    </row>
    <row r="5" spans="1:5" s="1" customFormat="1" ht="14.25" x14ac:dyDescent="0.2">
      <c r="A5" s="2" t="s">
        <v>1</v>
      </c>
      <c r="B5" s="2"/>
      <c r="C5" s="2"/>
      <c r="D5" s="2"/>
    </row>
    <row r="6" spans="1:5" s="1" customFormat="1" ht="14.25" x14ac:dyDescent="0.2">
      <c r="A6" s="2" t="s">
        <v>2</v>
      </c>
      <c r="B6" s="2"/>
      <c r="C6" s="2"/>
      <c r="D6" s="2"/>
    </row>
    <row r="7" spans="1:5" s="1" customFormat="1" ht="14.25" x14ac:dyDescent="0.2">
      <c r="A7" s="2" t="s">
        <v>3</v>
      </c>
      <c r="B7" s="2"/>
      <c r="C7" s="2"/>
      <c r="D7" s="2"/>
    </row>
    <row r="8" spans="1:5" s="1" customFormat="1" ht="14.25" x14ac:dyDescent="0.2">
      <c r="A8" s="2" t="s">
        <v>4</v>
      </c>
      <c r="B8" s="2"/>
      <c r="C8" s="2"/>
      <c r="D8" s="2"/>
    </row>
    <row r="9" spans="1:5" ht="9.75" customHeight="1" x14ac:dyDescent="0.2"/>
    <row r="10" spans="1:5" ht="14.1" customHeight="1" x14ac:dyDescent="0.2">
      <c r="B10" s="9" t="s">
        <v>5</v>
      </c>
    </row>
    <row r="11" spans="1:5" ht="14.1" customHeight="1" x14ac:dyDescent="0.2">
      <c r="B11" s="4" t="s">
        <v>6</v>
      </c>
    </row>
    <row r="12" spans="1:5" ht="14.1" customHeight="1" x14ac:dyDescent="0.25">
      <c r="B12" s="10" t="s">
        <v>7</v>
      </c>
      <c r="C12" s="11">
        <f>+[1]Banco!D27+'[1] caja'!C29</f>
        <v>140420040.90999997</v>
      </c>
      <c r="E12" s="12"/>
    </row>
    <row r="13" spans="1:5" ht="14.1" customHeight="1" x14ac:dyDescent="0.25">
      <c r="B13" s="10" t="s">
        <v>8</v>
      </c>
      <c r="C13" s="11">
        <f>+[1]CXC!D31</f>
        <v>72488253.480000004</v>
      </c>
    </row>
    <row r="14" spans="1:5" ht="14.1" customHeight="1" x14ac:dyDescent="0.25">
      <c r="B14" s="10" t="s">
        <v>9</v>
      </c>
      <c r="C14" s="11">
        <f>+'[1]inv. '!C32</f>
        <v>423008611.09000003</v>
      </c>
    </row>
    <row r="15" spans="1:5" ht="14.1" customHeight="1" x14ac:dyDescent="0.25">
      <c r="B15" s="10" t="s">
        <v>10</v>
      </c>
      <c r="C15" s="13">
        <v>71767.48</v>
      </c>
      <c r="E15" s="13"/>
    </row>
    <row r="16" spans="1:5" ht="14.1" customHeight="1" thickBot="1" x14ac:dyDescent="0.3">
      <c r="B16" s="14" t="s">
        <v>11</v>
      </c>
      <c r="C16" s="15">
        <f>SUM(C12:C15)</f>
        <v>635988672.96000004</v>
      </c>
      <c r="D16" s="13"/>
    </row>
    <row r="17" spans="2:7" ht="14.1" customHeight="1" thickTop="1" x14ac:dyDescent="0.2">
      <c r="C17" s="11"/>
    </row>
    <row r="18" spans="2:7" ht="14.1" customHeight="1" x14ac:dyDescent="0.25">
      <c r="B18" s="4" t="s">
        <v>12</v>
      </c>
      <c r="C18" s="11"/>
      <c r="E18"/>
      <c r="F18" s="13"/>
      <c r="G18"/>
    </row>
    <row r="19" spans="2:7" ht="14.1" customHeight="1" x14ac:dyDescent="0.25">
      <c r="B19" s="4" t="s">
        <v>13</v>
      </c>
      <c r="C19" s="16">
        <f>+'[1]Apilc Depreciacion'!B25</f>
        <v>298960932</v>
      </c>
      <c r="E19"/>
      <c r="F19" s="13"/>
      <c r="G19"/>
    </row>
    <row r="20" spans="2:7" ht="14.1" customHeight="1" x14ac:dyDescent="0.25">
      <c r="B20" s="4" t="s">
        <v>14</v>
      </c>
      <c r="C20" s="16">
        <f>+'[1]Apilc Depreciacion'!B26</f>
        <v>178984290.30000001</v>
      </c>
      <c r="E20"/>
      <c r="F20" s="13"/>
      <c r="G20"/>
    </row>
    <row r="21" spans="2:7" ht="14.1" customHeight="1" x14ac:dyDescent="0.25">
      <c r="B21" s="4" t="s">
        <v>15</v>
      </c>
      <c r="C21" s="17">
        <f>+'[1]Apilc Depreciacion'!B27</f>
        <v>72273102.239999399</v>
      </c>
      <c r="E21"/>
      <c r="F21" s="13"/>
      <c r="G21" s="12"/>
    </row>
    <row r="22" spans="2:7" ht="14.1" customHeight="1" x14ac:dyDescent="0.25">
      <c r="B22" s="4" t="s">
        <v>16</v>
      </c>
      <c r="C22" s="16">
        <f>+'[1]Apilc Depreciacion'!B28</f>
        <v>55604706.22000026</v>
      </c>
      <c r="E22"/>
      <c r="F22" s="13"/>
      <c r="G22"/>
    </row>
    <row r="23" spans="2:7" ht="14.1" customHeight="1" x14ac:dyDescent="0.25">
      <c r="B23" s="4" t="s">
        <v>17</v>
      </c>
      <c r="C23" s="16">
        <f>+'[1]Apilc Depreciacion'!B29</f>
        <v>6104837.2699999912</v>
      </c>
      <c r="E23"/>
      <c r="F23" s="13"/>
      <c r="G23"/>
    </row>
    <row r="24" spans="2:7" ht="14.1" customHeight="1" x14ac:dyDescent="0.25">
      <c r="B24" s="4" t="s">
        <v>18</v>
      </c>
      <c r="C24" s="16">
        <v>118029061.81999999</v>
      </c>
      <c r="E24"/>
      <c r="F24" s="13"/>
      <c r="G24"/>
    </row>
    <row r="25" spans="2:7" ht="14.1" customHeight="1" x14ac:dyDescent="0.25">
      <c r="B25" s="4" t="s">
        <v>19</v>
      </c>
      <c r="C25" s="18">
        <f>+'[1]Apilc Depreciacion'!B31+'[1]Apilc Depreciacion'!B32+'[1]Apilc Depreciacion'!B33+'[1]Apilc Depreciacion'!B34+'[1]Apilc Depreciacion'!B35</f>
        <v>138195055.00999999</v>
      </c>
      <c r="E25"/>
      <c r="F25" s="13"/>
      <c r="G25"/>
    </row>
    <row r="26" spans="2:7" ht="14.1" customHeight="1" x14ac:dyDescent="0.25">
      <c r="B26" s="4" t="s">
        <v>20</v>
      </c>
      <c r="C26" s="17">
        <f>+'[1]Apilc Depreciacion'!B36</f>
        <v>3439306343.1300039</v>
      </c>
      <c r="E26"/>
      <c r="F26" s="12"/>
      <c r="G26" s="13"/>
    </row>
    <row r="27" spans="2:7" ht="14.1" customHeight="1" x14ac:dyDescent="0.25">
      <c r="B27" s="19" t="s">
        <v>21</v>
      </c>
      <c r="C27" s="20">
        <v>1623680</v>
      </c>
      <c r="E27"/>
      <c r="F27" s="12"/>
      <c r="G27" s="13"/>
    </row>
    <row r="28" spans="2:7" ht="14.1" customHeight="1" thickBot="1" x14ac:dyDescent="0.3">
      <c r="B28" s="14" t="s">
        <v>22</v>
      </c>
      <c r="C28" s="21">
        <f>SUM(C19:C27)</f>
        <v>4309082007.9900036</v>
      </c>
      <c r="E28" s="44"/>
      <c r="F28" s="44"/>
      <c r="G28"/>
    </row>
    <row r="29" spans="2:7" ht="14.1" customHeight="1" thickTop="1" x14ac:dyDescent="0.25">
      <c r="C29" s="11"/>
      <c r="E29" s="45"/>
      <c r="F29" s="44"/>
      <c r="G29"/>
    </row>
    <row r="30" spans="2:7" ht="14.1" customHeight="1" x14ac:dyDescent="0.25">
      <c r="B30" s="4" t="s">
        <v>23</v>
      </c>
      <c r="C30" s="11"/>
      <c r="E30" s="46"/>
      <c r="F30" s="44"/>
      <c r="G30" s="13"/>
    </row>
    <row r="31" spans="2:7" ht="14.1" customHeight="1" x14ac:dyDescent="0.25">
      <c r="B31" s="4" t="s">
        <v>24</v>
      </c>
      <c r="C31" s="13">
        <f>+'[1]Apilc Depreciacion'!D26</f>
        <v>94454707.939999998</v>
      </c>
      <c r="E31" s="46"/>
      <c r="F31" s="44"/>
      <c r="G31" s="13"/>
    </row>
    <row r="32" spans="2:7" ht="14.1" customHeight="1" x14ac:dyDescent="0.25">
      <c r="B32" s="22" t="s">
        <v>25</v>
      </c>
      <c r="C32" s="13">
        <f>+'[1]Apilc Depreciacion'!D27</f>
        <v>54924190.399999999</v>
      </c>
      <c r="D32" s="23"/>
      <c r="E32" s="46"/>
      <c r="F32" s="44"/>
      <c r="G32"/>
    </row>
    <row r="33" spans="2:7" ht="14.1" customHeight="1" x14ac:dyDescent="0.25">
      <c r="B33" s="4" t="s">
        <v>26</v>
      </c>
      <c r="C33" s="13">
        <f>+'[1]Apilc Depreciacion'!D29</f>
        <v>4760851.7300000004</v>
      </c>
      <c r="E33" s="46"/>
      <c r="F33" s="44"/>
      <c r="G33"/>
    </row>
    <row r="34" spans="2:7" ht="14.1" customHeight="1" x14ac:dyDescent="0.25">
      <c r="B34" s="4" t="s">
        <v>27</v>
      </c>
      <c r="C34" s="13">
        <f>+'[1]Apilc Depreciacion'!D28</f>
        <v>54914821.329999998</v>
      </c>
      <c r="E34" s="46"/>
      <c r="F34" s="44"/>
      <c r="G34" s="24"/>
    </row>
    <row r="35" spans="2:7" ht="14.1" customHeight="1" x14ac:dyDescent="0.25">
      <c r="B35" s="4" t="s">
        <v>28</v>
      </c>
      <c r="C35" s="13">
        <f>+'[1]Apilc Depreciacion'!D30</f>
        <v>87894392.890000001</v>
      </c>
      <c r="E35" s="47"/>
      <c r="F35" s="47"/>
    </row>
    <row r="36" spans="2:7" ht="14.1" customHeight="1" x14ac:dyDescent="0.25">
      <c r="B36" s="4" t="s">
        <v>29</v>
      </c>
      <c r="C36" s="13">
        <f>+[1]Depreciacion!D24</f>
        <v>6949893.6799999997</v>
      </c>
      <c r="E36" s="47"/>
      <c r="F36" s="47"/>
    </row>
    <row r="37" spans="2:7" ht="14.1" customHeight="1" x14ac:dyDescent="0.25">
      <c r="B37" s="4" t="s">
        <v>30</v>
      </c>
      <c r="C37" s="13">
        <f>+[1]Depreciacion!D25</f>
        <v>63392075.530000001</v>
      </c>
      <c r="E37" s="47"/>
      <c r="F37" s="47"/>
    </row>
    <row r="38" spans="2:7" ht="14.1" customHeight="1" x14ac:dyDescent="0.25">
      <c r="B38" s="22" t="s">
        <v>31</v>
      </c>
      <c r="C38" s="13">
        <f>+[1]Depreciacion!D26</f>
        <v>14575268.960000001</v>
      </c>
      <c r="E38" s="47"/>
      <c r="F38" s="47"/>
    </row>
    <row r="39" spans="2:7" ht="14.1" customHeight="1" x14ac:dyDescent="0.25">
      <c r="B39" s="4" t="s">
        <v>32</v>
      </c>
      <c r="C39" s="13">
        <f>+[1]Depreciacion!D27</f>
        <v>6423877.4000000004</v>
      </c>
      <c r="E39" s="47"/>
      <c r="F39" s="47"/>
    </row>
    <row r="40" spans="2:7" ht="14.1" customHeight="1" x14ac:dyDescent="0.25">
      <c r="B40" s="4" t="s">
        <v>33</v>
      </c>
      <c r="C40" s="25">
        <f>+[1]Depreciacion!D28</f>
        <v>1861167.56</v>
      </c>
      <c r="E40" s="45"/>
      <c r="F40" s="47"/>
    </row>
    <row r="41" spans="2:7" ht="14.1" customHeight="1" x14ac:dyDescent="0.25">
      <c r="B41" s="4" t="s">
        <v>34</v>
      </c>
      <c r="C41" s="13">
        <f>+'[1]Apilc Depreciacion'!D36</f>
        <v>3344430708.5700002</v>
      </c>
      <c r="E41" s="47"/>
      <c r="F41" s="47"/>
    </row>
    <row r="42" spans="2:7" ht="14.1" customHeight="1" x14ac:dyDescent="0.25">
      <c r="B42" t="s">
        <v>35</v>
      </c>
      <c r="C42" s="26">
        <f>+'[1]Apilc Depreciacion'!D37</f>
        <v>84802.52</v>
      </c>
      <c r="D42" s="13"/>
      <c r="E42" s="47"/>
      <c r="F42" s="47"/>
    </row>
    <row r="43" spans="2:7" ht="14.1" customHeight="1" x14ac:dyDescent="0.2">
      <c r="B43" s="14" t="s">
        <v>36</v>
      </c>
      <c r="C43" s="27">
        <f>SUM(C31:C42)</f>
        <v>3734666758.5100002</v>
      </c>
      <c r="E43" s="47"/>
      <c r="F43" s="47"/>
    </row>
    <row r="44" spans="2:7" ht="14.1" customHeight="1" x14ac:dyDescent="0.2">
      <c r="C44" s="11"/>
      <c r="E44" s="47"/>
      <c r="F44" s="47"/>
    </row>
    <row r="45" spans="2:7" ht="14.1" customHeight="1" thickBot="1" x14ac:dyDescent="0.3">
      <c r="B45" s="4" t="s">
        <v>37</v>
      </c>
      <c r="C45" s="28">
        <f>SUM(C28-C43)</f>
        <v>574415249.48000336</v>
      </c>
      <c r="E45" s="45"/>
      <c r="F45" s="47"/>
    </row>
    <row r="46" spans="2:7" ht="14.1" customHeight="1" thickTop="1" x14ac:dyDescent="0.2">
      <c r="C46" s="11"/>
      <c r="E46" s="47"/>
      <c r="F46" s="47"/>
    </row>
    <row r="47" spans="2:7" ht="14.1" customHeight="1" x14ac:dyDescent="0.2">
      <c r="B47" s="4" t="s">
        <v>38</v>
      </c>
      <c r="C47" s="11">
        <f>+'[1]CONTS. EN PROCESO'!C20</f>
        <v>45763469.839999996</v>
      </c>
      <c r="E47" s="47"/>
      <c r="F47" s="47"/>
    </row>
    <row r="48" spans="2:7" ht="14.1" customHeight="1" x14ac:dyDescent="0.2">
      <c r="C48" s="11"/>
      <c r="E48" s="47"/>
      <c r="F48" s="47"/>
    </row>
    <row r="49" spans="2:7" ht="14.1" customHeight="1" thickBot="1" x14ac:dyDescent="0.3">
      <c r="B49" s="14" t="s">
        <v>39</v>
      </c>
      <c r="C49" s="21">
        <f>SUM(C16+C45+C47)</f>
        <v>1256167392.2800033</v>
      </c>
      <c r="E49" s="45"/>
      <c r="F49" s="47"/>
    </row>
    <row r="50" spans="2:7" ht="14.1" customHeight="1" thickTop="1" x14ac:dyDescent="0.25">
      <c r="C50" s="11"/>
      <c r="E50" s="45"/>
      <c r="F50" s="47"/>
    </row>
    <row r="51" spans="2:7" ht="14.1" customHeight="1" x14ac:dyDescent="0.2">
      <c r="B51" s="9"/>
      <c r="C51" s="11"/>
      <c r="E51" s="47"/>
      <c r="F51" s="47"/>
      <c r="G51" s="29"/>
    </row>
    <row r="52" spans="2:7" ht="14.1" customHeight="1" x14ac:dyDescent="0.2">
      <c r="B52" s="9" t="s">
        <v>40</v>
      </c>
      <c r="C52" s="30"/>
    </row>
    <row r="53" spans="2:7" ht="14.1" customHeight="1" x14ac:dyDescent="0.2">
      <c r="B53" s="31" t="s">
        <v>41</v>
      </c>
      <c r="C53" s="11">
        <f>+[1]CXP!D125+'[1]acumulaciones por pagar'!B25</f>
        <v>488701743.86000001</v>
      </c>
      <c r="D53" s="29"/>
    </row>
    <row r="54" spans="2:7" ht="14.1" customHeight="1" thickBot="1" x14ac:dyDescent="0.25">
      <c r="B54" s="14" t="s">
        <v>42</v>
      </c>
      <c r="C54" s="32">
        <f>+C53</f>
        <v>488701743.86000001</v>
      </c>
      <c r="D54" s="29"/>
      <c r="F54" s="3" t="s">
        <v>43</v>
      </c>
    </row>
    <row r="55" spans="2:7" ht="14.1" customHeight="1" thickTop="1" x14ac:dyDescent="0.2">
      <c r="C55" s="11"/>
    </row>
    <row r="56" spans="2:7" ht="14.1" customHeight="1" x14ac:dyDescent="0.2">
      <c r="B56" s="14" t="s">
        <v>42</v>
      </c>
      <c r="C56" s="33">
        <f>SUM(C54+C55)</f>
        <v>488701743.86000001</v>
      </c>
    </row>
    <row r="57" spans="2:7" ht="14.1" customHeight="1" x14ac:dyDescent="0.25">
      <c r="B57" s="9"/>
      <c r="C57" s="11"/>
      <c r="D57" s="4"/>
      <c r="E57" s="12"/>
    </row>
    <row r="58" spans="2:7" ht="14.1" customHeight="1" x14ac:dyDescent="0.2">
      <c r="B58" s="34" t="s">
        <v>44</v>
      </c>
      <c r="C58" s="11">
        <f>+[1]PATRIMONIO!B24</f>
        <v>745847993.5</v>
      </c>
    </row>
    <row r="59" spans="2:7" ht="14.1" customHeight="1" x14ac:dyDescent="0.2">
      <c r="B59" s="35" t="s">
        <v>45</v>
      </c>
      <c r="C59" s="11">
        <f>+'[1]Estado de Resultados'!C36</f>
        <v>21617654.920000553</v>
      </c>
    </row>
    <row r="60" spans="2:7" ht="14.1" customHeight="1" thickBot="1" x14ac:dyDescent="0.25">
      <c r="B60" s="36" t="s">
        <v>46</v>
      </c>
      <c r="C60" s="37">
        <f>SUM(C58:C59)</f>
        <v>767465648.42000055</v>
      </c>
    </row>
    <row r="61" spans="2:7" ht="14.1" customHeight="1" thickTop="1" thickBot="1" x14ac:dyDescent="0.3">
      <c r="B61" s="38" t="s">
        <v>47</v>
      </c>
      <c r="C61" s="21">
        <f>SUM(C56+C60)</f>
        <v>1256167392.2800007</v>
      </c>
      <c r="D61" s="13"/>
      <c r="E61" s="13"/>
    </row>
    <row r="62" spans="2:7" ht="13.5" thickTop="1" x14ac:dyDescent="0.2">
      <c r="C62" s="11"/>
    </row>
    <row r="63" spans="2:7" x14ac:dyDescent="0.2">
      <c r="C63" s="11"/>
    </row>
    <row r="64" spans="2:7" x14ac:dyDescent="0.2">
      <c r="C64" s="11"/>
    </row>
    <row r="65" spans="2:4" x14ac:dyDescent="0.2">
      <c r="C65" s="11"/>
    </row>
    <row r="66" spans="2:4" x14ac:dyDescent="0.2">
      <c r="C66" s="11"/>
    </row>
    <row r="67" spans="2:4" x14ac:dyDescent="0.2">
      <c r="C67" s="11"/>
    </row>
    <row r="68" spans="2:4" x14ac:dyDescent="0.2">
      <c r="B68" s="9" t="s">
        <v>48</v>
      </c>
      <c r="C68" s="39" t="s">
        <v>49</v>
      </c>
      <c r="D68" s="40"/>
    </row>
    <row r="69" spans="2:4" x14ac:dyDescent="0.2">
      <c r="B69" s="41" t="s">
        <v>50</v>
      </c>
      <c r="C69" s="42" t="s">
        <v>51</v>
      </c>
      <c r="D69" s="40"/>
    </row>
    <row r="70" spans="2:4" x14ac:dyDescent="0.2">
      <c r="B70" s="43" t="s">
        <v>52</v>
      </c>
      <c r="C70" s="42" t="s">
        <v>53</v>
      </c>
      <c r="D70" s="4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2024-12-23T18:49:46Z</dcterms:created>
  <dcterms:modified xsi:type="dcterms:W3CDTF">2024-12-23T18:51:14Z</dcterms:modified>
</cp:coreProperties>
</file>