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8_{4B2072F4-0DE9-4E7E-838B-6A27133D46A0}" xr6:coauthVersionLast="47" xr6:coauthVersionMax="47" xr10:uidLastSave="{00000000-0000-0000-0000-000000000000}"/>
  <bookViews>
    <workbookView xWindow="-120" yWindow="-120" windowWidth="29040" windowHeight="15840" xr2:uid="{DF1F4AB7-86ED-491B-A802-1BBDDF58153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54" i="1"/>
  <c r="C55" i="1" s="1"/>
  <c r="C57" i="1" s="1"/>
  <c r="C62" i="1" s="1"/>
  <c r="C48" i="1"/>
  <c r="C43" i="1"/>
  <c r="C41" i="1"/>
  <c r="C40" i="1"/>
  <c r="C39" i="1"/>
  <c r="C38" i="1"/>
  <c r="C37" i="1"/>
  <c r="C36" i="1"/>
  <c r="C35" i="1"/>
  <c r="C34" i="1"/>
  <c r="C33" i="1"/>
  <c r="C32" i="1"/>
  <c r="C44" i="1" s="1"/>
  <c r="C29" i="1"/>
  <c r="C46" i="1" s="1"/>
  <c r="C27" i="1"/>
  <c r="C26" i="1"/>
  <c r="C23" i="1"/>
  <c r="C21" i="1"/>
  <c r="C20" i="1"/>
  <c r="C14" i="1"/>
  <c r="C13" i="1"/>
  <c r="C17" i="1" s="1"/>
  <c r="C12" i="1"/>
  <c r="C50" i="1" l="1"/>
</calcChain>
</file>

<file path=xl/sharedStrings.xml><?xml version="1.0" encoding="utf-8"?>
<sst xmlns="http://schemas.openxmlformats.org/spreadsheetml/2006/main" count="55" uniqueCount="54">
  <si>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</si>
  <si>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</si>
  <si>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</si>
  <si>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31 De Diciembre 2024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</si>
  <si>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</si>
  <si>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</si>
  <si>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</si>
  <si>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</si>
  <si>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</si>
  <si>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</si>
  <si>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</si>
  <si>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Activos Intangibles(Nota 12)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</si>
  <si>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</si>
  <si>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</si>
  <si>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</si>
  <si>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</si>
  <si>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</si>
  <si>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</si>
  <si>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</si>
  <si>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</si>
  <si>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</si>
  <si>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</si>
  <si>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</si>
  <si>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</si>
  <si>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</si>
  <si>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</si>
  <si>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</si>
  <si>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</si>
  <si>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</si>
  <si>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</si>
  <si>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</si>
  <si>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</si>
  <si>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</si>
  <si>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</si>
  <si>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</si>
  <si>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</si>
  <si>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</si>
  <si>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</si>
  <si>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</si>
  <si>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</si>
  <si>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</si>
  <si>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</si>
  <si>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</si>
  <si>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</si>
  <si>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</si>
  <si>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</si>
  <si>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</si>
  <si>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</si>
  <si>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Señor.Joaquin Alberto Pena</t>
  </si>
  <si>
    <t>Señora. Lidia Estevez</t>
  </si>
  <si>
    <t xml:space="preserve">               Preparado Por    </t>
  </si>
  <si>
    <t xml:space="preserve">   Aprobado Por</t>
  </si>
  <si>
    <t xml:space="preserve">          Gerente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</si>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</sst>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indent="1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0" fontId="5" fillId="2" borderId="0" xfId="0" applyFont="1" applyFill="1"/>
    <xf numFmtId="4" fontId="5" fillId="2" borderId="1" xfId="0" applyNumberFormat="1" applyFont="1" applyFill="1" applyBorder="1"/>
    <xf numFmtId="4" fontId="3" fillId="0" borderId="0" xfId="1" applyNumberFormat="1" applyFont="1"/>
    <xf numFmtId="4" fontId="3" fillId="0" borderId="0" xfId="1" applyNumberFormat="1" applyFont="1" applyFill="1"/>
    <xf numFmtId="4" fontId="7" fillId="0" borderId="0" xfId="1" applyNumberFormat="1" applyFont="1" applyFill="1"/>
    <xf numFmtId="0" fontId="8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0" fillId="0" borderId="0" xfId="0" applyNumberFormat="1" applyFont="1"/>
    <xf numFmtId="0" fontId="11" fillId="0" borderId="0" xfId="0" applyFont="1"/>
    <xf numFmtId="4" fontId="3" fillId="2" borderId="1" xfId="0" applyNumberFormat="1" applyFont="1" applyFill="1" applyBorder="1"/>
    <xf numFmtId="4" fontId="5" fillId="2" borderId="0" xfId="0" applyNumberFormat="1" applyFont="1" applyFill="1"/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12" fillId="2" borderId="0" xfId="0" applyFont="1" applyFill="1" applyAlignment="1">
      <alignment horizontal="left" vertical="center" wrapText="1" indent="1"/>
    </xf>
    <xf numFmtId="4" fontId="3" fillId="0" borderId="1" xfId="0" applyNumberFormat="1" applyFont="1" applyBorder="1"/>
    <xf numFmtId="0" fontId="14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4" fontId="0" fillId="0" borderId="0" xfId="0" applyNumberFormat="1" applyFill="1"/>
    <xf numFmtId="0" fontId="0" fillId="0" borderId="0" xfId="0" applyFill="1"/>
    <xf numFmtId="164" fontId="3" fillId="0" borderId="0" xfId="0" applyNumberFormat="1" applyFont="1" applyFill="1"/>
    <xf numFmtId="43" fontId="0" fillId="0" borderId="0" xfId="1" applyFont="1" applyFill="1"/>
    <xf numFmtId="0" fontId="3" fillId="0" borderId="0" xfId="0" applyFont="1" applyFill="1"/>
    <xf numFmtId="43" fontId="3" fillId="0" borderId="0" xfId="0" applyNumberFormat="1" applyFont="1" applyFill="1"/>
  </cellXfs>
  <cellStyles count="3">
    <cellStyle name="Millares" xfId="1" builtinId="3"/>
    <cellStyle name="Normal" xfId="0" builtinId="0"/>
    <cellStyle name="Normal 38" xfId="2" xr:uid="{528D8D6D-8801-44A4-B35D-0F21A93DAD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2981326</xdr:colOff>
      <xdr:row>0</xdr:row>
      <xdr:rowOff>152401</xdr:rowOff>
    </xdr:from>
    <xdr:to>
      <xdr:col>1</xdr:col>
      <xdr:colOff>4562476</xdr:colOff>
      <xdr:row>3</xdr:row>
      <xdr:rowOff>57969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932896B1-2DC8-4C09-858E-9FD20A122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6" y="152401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al%20mes%20Diciembre%202024.xlsx" TargetMode="External"/><Relationship Id="rId1" Type="http://schemas.openxmlformats.org/officeDocument/2006/relationships/externalLinkPath" Target="/Users/f.vasquez/Desktop/estado%20financiero%20al%20mes%20Dic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Hoja2"/>
      <sheetName val="PATRIMONIO"/>
      <sheetName val="acumulaciones por pagar"/>
      <sheetName val="Ingresos"/>
      <sheetName val="CXP"/>
      <sheetName val="Gastos"/>
      <sheetName val="Hoja6"/>
      <sheetName val="Equipos Varios"/>
      <sheetName val="Hoja5"/>
      <sheetName val="balanza neta"/>
      <sheetName val="Hoja1"/>
      <sheetName val="dep"/>
      <sheetName val="Hoja8"/>
      <sheetName val="balanza neta del sistema"/>
      <sheetName val="Hoja4"/>
      <sheetName val="Hoja3"/>
      <sheetName val="Hoja7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113367129.69</v>
          </cell>
        </row>
      </sheetData>
      <sheetData sheetId="6">
        <row r="29">
          <cell r="C29">
            <v>0</v>
          </cell>
        </row>
      </sheetData>
      <sheetData sheetId="7">
        <row r="31">
          <cell r="D31">
            <v>41774114.089999996</v>
          </cell>
        </row>
      </sheetData>
      <sheetData sheetId="8">
        <row r="32">
          <cell r="C32">
            <v>274745497.49000001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B25">
            <v>298960932</v>
          </cell>
        </row>
        <row r="26">
          <cell r="B26">
            <v>178984290.30000001</v>
          </cell>
          <cell r="D26">
            <v>94880950.709999993</v>
          </cell>
        </row>
        <row r="27">
          <cell r="D27">
            <v>55216105.200000003</v>
          </cell>
        </row>
        <row r="28">
          <cell r="B28">
            <v>56790463.61000026</v>
          </cell>
          <cell r="D28">
            <v>54969177.880000003</v>
          </cell>
        </row>
        <row r="29">
          <cell r="D29">
            <v>4796049.5999999996</v>
          </cell>
        </row>
        <row r="30">
          <cell r="D30">
            <v>88605630.75</v>
          </cell>
        </row>
        <row r="31">
          <cell r="B31">
            <v>10378076</v>
          </cell>
        </row>
        <row r="32">
          <cell r="B32">
            <v>92884288.719999999</v>
          </cell>
        </row>
        <row r="33">
          <cell r="B33">
            <v>18667069.489999998</v>
          </cell>
        </row>
        <row r="34">
          <cell r="B34">
            <v>12756880.800000001</v>
          </cell>
        </row>
        <row r="35">
          <cell r="B35">
            <v>3508740</v>
          </cell>
        </row>
        <row r="36">
          <cell r="B36">
            <v>3439306343.1300039</v>
          </cell>
        </row>
        <row r="37">
          <cell r="D37">
            <v>91567.84</v>
          </cell>
        </row>
      </sheetData>
      <sheetData sheetId="19">
        <row r="24">
          <cell r="D24">
            <v>7095151.5800000001</v>
          </cell>
        </row>
        <row r="25">
          <cell r="D25">
            <v>64220736.850000001</v>
          </cell>
        </row>
        <row r="26">
          <cell r="D26">
            <v>14668264.27</v>
          </cell>
        </row>
        <row r="27">
          <cell r="D27">
            <v>6473294.0499999998</v>
          </cell>
        </row>
        <row r="28">
          <cell r="D28">
            <v>1918829.62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5">
          <cell r="B25">
            <v>0</v>
          </cell>
        </row>
      </sheetData>
      <sheetData sheetId="32"/>
      <sheetData sheetId="33">
        <row r="102">
          <cell r="D102">
            <v>220703045.40000004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B85-DF62-49CB-8096-E8E96839507A}">
  <dimension ref="A1:J71"/>
  <sheetViews>
    <sheetView tabSelected="1" topLeftCell="A26" workbookViewId="0">
      <selection activeCell="E16" sqref="E16:G43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8.28515625" style="4" customWidth="1"/>
    <col min="9" max="9" width="11.42578125" style="4"/>
    <col min="10" max="10" width="14.140625" style="4" customWidth="1"/>
    <col min="11" max="16384" width="11.42578125" style="4"/>
  </cols>
  <sheetData>
    <row r="1" spans="1:8" ht="19.5" customHeight="1" x14ac:dyDescent="0.2">
      <c r="A1" s="1"/>
      <c r="B1" s="2"/>
      <c r="C1" s="2"/>
      <c r="D1" s="2"/>
    </row>
    <row r="2" spans="1:8" ht="18.75" customHeight="1" x14ac:dyDescent="0.2">
      <c r="A2" s="1"/>
      <c r="B2" s="5"/>
      <c r="C2" s="6"/>
      <c r="D2" s="5"/>
    </row>
    <row r="3" spans="1:8" ht="18.75" customHeight="1" x14ac:dyDescent="0.2">
      <c r="A3" s="1"/>
      <c r="B3" s="5"/>
      <c r="C3" s="7"/>
      <c r="D3" s="7"/>
    </row>
    <row r="4" spans="1:8" s="1" customFormat="1" ht="15" x14ac:dyDescent="0.25">
      <c r="A4" s="8" t="s">
        <v>0</v>
      </c>
      <c r="B4" s="8"/>
      <c r="C4" s="8"/>
      <c r="D4" s="8"/>
    </row>
    <row r="5" spans="1:8" s="1" customFormat="1" ht="14.25" x14ac:dyDescent="0.2">
      <c r="A5" s="2" t="s">
        <v>1</v>
      </c>
      <c r="B5" s="2"/>
      <c r="C5" s="2"/>
      <c r="D5" s="2"/>
    </row>
    <row r="6" spans="1:8" s="1" customFormat="1" ht="14.25" x14ac:dyDescent="0.2">
      <c r="A6" s="2" t="s">
        <v>2</v>
      </c>
      <c r="B6" s="2"/>
      <c r="C6" s="2"/>
      <c r="D6" s="2"/>
    </row>
    <row r="7" spans="1:8" s="1" customFormat="1" ht="14.25" x14ac:dyDescent="0.2">
      <c r="A7" s="2" t="s">
        <v>3</v>
      </c>
      <c r="B7" s="2"/>
      <c r="C7" s="2"/>
      <c r="D7" s="2"/>
    </row>
    <row r="8" spans="1:8" s="1" customFormat="1" ht="14.25" x14ac:dyDescent="0.2">
      <c r="A8" s="2" t="s">
        <v>4</v>
      </c>
      <c r="B8" s="2"/>
      <c r="C8" s="2"/>
      <c r="D8" s="2"/>
    </row>
    <row r="9" spans="1:8" ht="9.75" customHeight="1" x14ac:dyDescent="0.2"/>
    <row r="10" spans="1:8" ht="14.1" customHeight="1" x14ac:dyDescent="0.2">
      <c r="B10" s="9" t="s">
        <v>5</v>
      </c>
    </row>
    <row r="11" spans="1:8" ht="14.1" customHeight="1" x14ac:dyDescent="0.2">
      <c r="B11" s="4" t="s">
        <v>6</v>
      </c>
    </row>
    <row r="12" spans="1:8" ht="14.1" customHeight="1" x14ac:dyDescent="0.25">
      <c r="B12" s="10" t="s">
        <v>7</v>
      </c>
      <c r="C12" s="11">
        <f>+[1]Banco!D27+'[1] caja'!C29</f>
        <v>113367129.69</v>
      </c>
      <c r="E12" s="12"/>
    </row>
    <row r="13" spans="1:8" ht="14.1" customHeight="1" x14ac:dyDescent="0.25">
      <c r="B13" s="10" t="s">
        <v>8</v>
      </c>
      <c r="C13" s="11">
        <f>+[1]CXC!D31</f>
        <v>41774114.089999996</v>
      </c>
      <c r="F13"/>
      <c r="G13" s="13"/>
    </row>
    <row r="14" spans="1:8" ht="14.1" customHeight="1" x14ac:dyDescent="0.25">
      <c r="B14" s="10" t="s">
        <v>9</v>
      </c>
      <c r="C14" s="11">
        <f>+'[1]inv. '!C32</f>
        <v>274745497.49000001</v>
      </c>
      <c r="E14" s="13"/>
      <c r="F14"/>
      <c r="G14" s="13"/>
      <c r="H14" s="13"/>
    </row>
    <row r="15" spans="1:8" ht="14.1" customHeight="1" x14ac:dyDescent="0.25">
      <c r="B15" s="10" t="s">
        <v>10</v>
      </c>
      <c r="C15" s="13">
        <v>15127311.890000001</v>
      </c>
      <c r="E15" s="13"/>
      <c r="F15"/>
      <c r="G15" s="13"/>
      <c r="H15" s="13"/>
    </row>
    <row r="16" spans="1:8" ht="14.1" customHeight="1" x14ac:dyDescent="0.25">
      <c r="B16" s="10" t="s">
        <v>11</v>
      </c>
      <c r="C16" s="11">
        <v>58877.46</v>
      </c>
      <c r="E16" s="43"/>
      <c r="F16" s="44"/>
      <c r="G16" s="43"/>
      <c r="H16" s="13"/>
    </row>
    <row r="17" spans="2:10" ht="14.1" customHeight="1" thickBot="1" x14ac:dyDescent="0.3">
      <c r="B17" s="14" t="s">
        <v>12</v>
      </c>
      <c r="C17" s="15">
        <f>SUM(C12:C16)</f>
        <v>445072930.61999995</v>
      </c>
      <c r="D17" s="13"/>
      <c r="E17" s="43"/>
      <c r="F17" s="43"/>
      <c r="G17" s="44"/>
      <c r="H17" s="13"/>
      <c r="I17"/>
      <c r="J17"/>
    </row>
    <row r="18" spans="2:10" ht="14.1" customHeight="1" thickTop="1" x14ac:dyDescent="0.25">
      <c r="C18" s="11"/>
      <c r="E18" s="45"/>
      <c r="F18" s="44"/>
      <c r="G18" s="44"/>
      <c r="H18" s="13"/>
      <c r="I18"/>
      <c r="J18"/>
    </row>
    <row r="19" spans="2:10" ht="14.1" customHeight="1" x14ac:dyDescent="0.25">
      <c r="B19" s="4" t="s">
        <v>13</v>
      </c>
      <c r="C19" s="11"/>
      <c r="E19" s="44"/>
      <c r="F19" s="44"/>
      <c r="G19" s="44"/>
      <c r="H19"/>
      <c r="I19"/>
      <c r="J19"/>
    </row>
    <row r="20" spans="2:10" ht="14.1" customHeight="1" x14ac:dyDescent="0.25">
      <c r="B20" s="4" t="s">
        <v>14</v>
      </c>
      <c r="C20" s="16">
        <f>+'[1]Apilc Depreciacion'!B25</f>
        <v>298960932</v>
      </c>
      <c r="E20" s="44"/>
      <c r="F20" s="44"/>
      <c r="G20" s="44"/>
      <c r="H20"/>
      <c r="I20"/>
      <c r="J20"/>
    </row>
    <row r="21" spans="2:10" ht="14.1" customHeight="1" x14ac:dyDescent="0.25">
      <c r="B21" s="4" t="s">
        <v>15</v>
      </c>
      <c r="C21" s="16">
        <f>+'[1]Apilc Depreciacion'!B26</f>
        <v>178984290.30000001</v>
      </c>
      <c r="E21" s="44"/>
      <c r="F21" s="44"/>
      <c r="G21" s="44"/>
      <c r="H21"/>
      <c r="I21"/>
      <c r="J21"/>
    </row>
    <row r="22" spans="2:10" ht="14.1" customHeight="1" x14ac:dyDescent="0.25">
      <c r="B22" s="4" t="s">
        <v>16</v>
      </c>
      <c r="C22" s="17">
        <v>73919349.719999999</v>
      </c>
      <c r="E22" s="44"/>
      <c r="F22" s="43"/>
      <c r="G22" s="46"/>
    </row>
    <row r="23" spans="2:10" ht="14.1" customHeight="1" x14ac:dyDescent="0.25">
      <c r="B23" s="4" t="s">
        <v>17</v>
      </c>
      <c r="C23" s="16">
        <f>+'[1]Apilc Depreciacion'!B28</f>
        <v>56790463.61000026</v>
      </c>
      <c r="E23" s="44"/>
      <c r="F23" s="43"/>
      <c r="G23" s="43"/>
    </row>
    <row r="24" spans="2:10" ht="14.1" customHeight="1" x14ac:dyDescent="0.25">
      <c r="B24" s="4" t="s">
        <v>18</v>
      </c>
      <c r="C24" s="16">
        <v>6600204.4199999999</v>
      </c>
      <c r="E24" s="44"/>
      <c r="F24" s="43"/>
      <c r="G24" s="43"/>
    </row>
    <row r="25" spans="2:10" ht="14.1" customHeight="1" x14ac:dyDescent="0.25">
      <c r="B25" s="4" t="s">
        <v>19</v>
      </c>
      <c r="C25" s="17">
        <v>119151935.78</v>
      </c>
      <c r="E25" s="43"/>
      <c r="F25" s="43"/>
      <c r="G25" s="43"/>
    </row>
    <row r="26" spans="2:10" ht="14.1" customHeight="1" x14ac:dyDescent="0.25">
      <c r="B26" s="4" t="s">
        <v>20</v>
      </c>
      <c r="C26" s="18">
        <f>+'[1]Apilc Depreciacion'!B31+'[1]Apilc Depreciacion'!B32+'[1]Apilc Depreciacion'!B33+'[1]Apilc Depreciacion'!B34+'[1]Apilc Depreciacion'!B35</f>
        <v>138195055.00999999</v>
      </c>
      <c r="E26" s="44"/>
      <c r="F26" s="43"/>
      <c r="G26" s="44"/>
    </row>
    <row r="27" spans="2:10" ht="14.1" customHeight="1" x14ac:dyDescent="0.25">
      <c r="B27" s="4" t="s">
        <v>21</v>
      </c>
      <c r="C27" s="17">
        <f>+'[1]Apilc Depreciacion'!B36</f>
        <v>3439306343.1300039</v>
      </c>
      <c r="E27" s="44"/>
      <c r="F27" s="43"/>
      <c r="G27" s="43"/>
    </row>
    <row r="28" spans="2:10" ht="14.1" customHeight="1" x14ac:dyDescent="0.25">
      <c r="B28" s="19" t="s">
        <v>22</v>
      </c>
      <c r="C28" s="20">
        <v>1623680</v>
      </c>
      <c r="E28" s="44"/>
      <c r="F28" s="43"/>
      <c r="G28" s="43"/>
    </row>
    <row r="29" spans="2:10" ht="14.1" customHeight="1" thickBot="1" x14ac:dyDescent="0.3">
      <c r="B29" s="14" t="s">
        <v>23</v>
      </c>
      <c r="C29" s="21">
        <f>SUM(C20:C28)</f>
        <v>4313532253.9700041</v>
      </c>
      <c r="E29" s="46"/>
      <c r="F29" s="43"/>
      <c r="G29" s="44"/>
    </row>
    <row r="30" spans="2:10" ht="14.1" customHeight="1" thickTop="1" x14ac:dyDescent="0.25">
      <c r="C30" s="11"/>
      <c r="E30" s="43"/>
      <c r="F30" s="43"/>
      <c r="G30" s="44"/>
    </row>
    <row r="31" spans="2:10" ht="14.1" customHeight="1" x14ac:dyDescent="0.25">
      <c r="B31" s="4" t="s">
        <v>24</v>
      </c>
      <c r="C31" s="11"/>
      <c r="E31" s="44"/>
      <c r="F31" s="44"/>
      <c r="G31" s="43"/>
    </row>
    <row r="32" spans="2:10" ht="14.1" customHeight="1" x14ac:dyDescent="0.25">
      <c r="B32" s="4" t="s">
        <v>25</v>
      </c>
      <c r="C32" s="13">
        <f>+'[1]Apilc Depreciacion'!D26</f>
        <v>94880950.709999993</v>
      </c>
      <c r="E32" s="44"/>
      <c r="F32" s="46"/>
      <c r="G32" s="43"/>
    </row>
    <row r="33" spans="2:8" ht="14.1" customHeight="1" x14ac:dyDescent="0.25">
      <c r="B33" s="22" t="s">
        <v>26</v>
      </c>
      <c r="C33" s="13">
        <f>+'[1]Apilc Depreciacion'!D27</f>
        <v>55216105.200000003</v>
      </c>
      <c r="D33" s="23"/>
      <c r="E33" s="46"/>
      <c r="F33" s="46"/>
      <c r="G33" s="44"/>
    </row>
    <row r="34" spans="2:8" ht="14.1" customHeight="1" x14ac:dyDescent="0.25">
      <c r="B34" s="4" t="s">
        <v>27</v>
      </c>
      <c r="C34" s="13">
        <f>+'[1]Apilc Depreciacion'!D29</f>
        <v>4796049.5999999996</v>
      </c>
      <c r="E34" s="44"/>
      <c r="F34" s="46"/>
      <c r="G34" s="44"/>
    </row>
    <row r="35" spans="2:8" ht="14.1" customHeight="1" x14ac:dyDescent="0.25">
      <c r="B35" s="4" t="s">
        <v>28</v>
      </c>
      <c r="C35" s="13">
        <f>+'[1]Apilc Depreciacion'!D28</f>
        <v>54969177.880000003</v>
      </c>
      <c r="E35" s="44"/>
      <c r="F35" s="44"/>
      <c r="G35" s="46"/>
      <c r="H35"/>
    </row>
    <row r="36" spans="2:8" ht="14.1" customHeight="1" x14ac:dyDescent="0.25">
      <c r="B36" s="4" t="s">
        <v>29</v>
      </c>
      <c r="C36" s="13">
        <f>+'[1]Apilc Depreciacion'!D30</f>
        <v>88605630.75</v>
      </c>
      <c r="E36" s="45"/>
      <c r="F36" s="44"/>
      <c r="G36" s="43"/>
      <c r="H36"/>
    </row>
    <row r="37" spans="2:8" ht="14.1" customHeight="1" x14ac:dyDescent="0.25">
      <c r="B37" s="4" t="s">
        <v>30</v>
      </c>
      <c r="C37" s="13">
        <f>+[1]Depreciacion!D24</f>
        <v>7095151.5800000001</v>
      </c>
      <c r="E37" s="45"/>
      <c r="F37" s="44"/>
      <c r="G37" s="43"/>
      <c r="H37"/>
    </row>
    <row r="38" spans="2:8" ht="14.1" customHeight="1" x14ac:dyDescent="0.25">
      <c r="B38" s="4" t="s">
        <v>31</v>
      </c>
      <c r="C38" s="13">
        <f>+[1]Depreciacion!D25</f>
        <v>64220736.850000001</v>
      </c>
      <c r="E38" s="45"/>
      <c r="F38" s="44"/>
      <c r="G38" s="43"/>
      <c r="H38"/>
    </row>
    <row r="39" spans="2:8" ht="14.1" customHeight="1" x14ac:dyDescent="0.25">
      <c r="B39" s="22" t="s">
        <v>32</v>
      </c>
      <c r="C39" s="13">
        <f>+[1]Depreciacion!D26</f>
        <v>14668264.27</v>
      </c>
      <c r="E39" s="45"/>
      <c r="F39" s="44"/>
      <c r="G39" s="43"/>
      <c r="H39" s="13"/>
    </row>
    <row r="40" spans="2:8" ht="14.1" customHeight="1" x14ac:dyDescent="0.25">
      <c r="B40" s="4" t="s">
        <v>33</v>
      </c>
      <c r="C40" s="13">
        <f>+[1]Depreciacion!D27</f>
        <v>6473294.0499999998</v>
      </c>
      <c r="E40" s="45"/>
      <c r="F40" s="44"/>
      <c r="G40" s="44"/>
      <c r="H40"/>
    </row>
    <row r="41" spans="2:8" ht="14.1" customHeight="1" x14ac:dyDescent="0.25">
      <c r="B41" s="4" t="s">
        <v>34</v>
      </c>
      <c r="C41" s="24">
        <f>+[1]Depreciacion!D28</f>
        <v>1918829.62</v>
      </c>
      <c r="E41" s="43"/>
      <c r="F41" s="45"/>
      <c r="G41" s="47"/>
    </row>
    <row r="42" spans="2:8" ht="14.1" customHeight="1" x14ac:dyDescent="0.25">
      <c r="B42" s="4" t="s">
        <v>35</v>
      </c>
      <c r="C42" s="13">
        <v>3394208226.8899999</v>
      </c>
      <c r="E42" s="45"/>
      <c r="F42" s="45"/>
      <c r="G42" s="47"/>
    </row>
    <row r="43" spans="2:8" ht="14.1" customHeight="1" x14ac:dyDescent="0.25">
      <c r="B43" t="s">
        <v>36</v>
      </c>
      <c r="C43" s="25">
        <f>+'[1]Apilc Depreciacion'!D37</f>
        <v>91567.84</v>
      </c>
      <c r="D43" s="13"/>
      <c r="E43" s="45"/>
      <c r="F43" s="45"/>
      <c r="G43" s="48"/>
    </row>
    <row r="44" spans="2:8" ht="14.1" customHeight="1" x14ac:dyDescent="0.2">
      <c r="B44" s="14" t="s">
        <v>37</v>
      </c>
      <c r="C44" s="27">
        <f>SUM(C32:C43)</f>
        <v>3787143985.2399998</v>
      </c>
    </row>
    <row r="45" spans="2:8" ht="14.1" customHeight="1" x14ac:dyDescent="0.2">
      <c r="C45" s="11"/>
    </row>
    <row r="46" spans="2:8" ht="14.1" customHeight="1" thickBot="1" x14ac:dyDescent="0.3">
      <c r="B46" s="4" t="s">
        <v>38</v>
      </c>
      <c r="C46" s="28">
        <f>SUM(C29-C44)</f>
        <v>526388268.73000431</v>
      </c>
      <c r="E46" s="13"/>
    </row>
    <row r="47" spans="2:8" ht="14.1" customHeight="1" thickTop="1" x14ac:dyDescent="0.2">
      <c r="C47" s="11"/>
    </row>
    <row r="48" spans="2:8" ht="14.1" customHeight="1" x14ac:dyDescent="0.2">
      <c r="B48" s="4" t="s">
        <v>39</v>
      </c>
      <c r="C48" s="11">
        <f>+'[1]CONTS. EN PROCESO'!C19</f>
        <v>44264255.899999999</v>
      </c>
    </row>
    <row r="49" spans="2:7" ht="14.1" customHeight="1" x14ac:dyDescent="0.2">
      <c r="C49" s="11"/>
    </row>
    <row r="50" spans="2:7" ht="14.1" customHeight="1" thickBot="1" x14ac:dyDescent="0.3">
      <c r="B50" s="14" t="s">
        <v>40</v>
      </c>
      <c r="C50" s="21">
        <f>SUM(C17+C46+C48)</f>
        <v>1015725455.2500042</v>
      </c>
      <c r="E50" s="13"/>
    </row>
    <row r="51" spans="2:7" ht="14.1" customHeight="1" thickTop="1" x14ac:dyDescent="0.25">
      <c r="C51" s="11"/>
      <c r="E51" s="13"/>
    </row>
    <row r="52" spans="2:7" ht="14.1" customHeight="1" x14ac:dyDescent="0.2">
      <c r="B52" s="9"/>
      <c r="C52" s="11"/>
      <c r="G52" s="26"/>
    </row>
    <row r="53" spans="2:7" ht="14.1" customHeight="1" x14ac:dyDescent="0.2">
      <c r="B53" s="9" t="s">
        <v>41</v>
      </c>
      <c r="C53" s="29"/>
    </row>
    <row r="54" spans="2:7" ht="14.1" customHeight="1" x14ac:dyDescent="0.2">
      <c r="B54" s="30" t="s">
        <v>42</v>
      </c>
      <c r="C54" s="11">
        <f>+[1]CXP!D102+'[1]acumulaciones por pagar'!B25</f>
        <v>220703045.40000004</v>
      </c>
      <c r="D54" s="26"/>
    </row>
    <row r="55" spans="2:7" ht="14.1" customHeight="1" thickBot="1" x14ac:dyDescent="0.25">
      <c r="B55" s="14" t="s">
        <v>43</v>
      </c>
      <c r="C55" s="31">
        <f>+C54</f>
        <v>220703045.40000004</v>
      </c>
      <c r="D55" s="26"/>
    </row>
    <row r="56" spans="2:7" ht="14.1" customHeight="1" thickTop="1" x14ac:dyDescent="0.2">
      <c r="C56" s="11"/>
    </row>
    <row r="57" spans="2:7" ht="14.1" customHeight="1" x14ac:dyDescent="0.2">
      <c r="B57" s="14" t="s">
        <v>43</v>
      </c>
      <c r="C57" s="32">
        <f>SUM(C55+C56)</f>
        <v>220703045.40000004</v>
      </c>
    </row>
    <row r="58" spans="2:7" ht="14.1" customHeight="1" x14ac:dyDescent="0.25">
      <c r="B58" s="9"/>
      <c r="C58" s="11"/>
      <c r="D58" s="4"/>
      <c r="E58" s="12"/>
    </row>
    <row r="59" spans="2:7" ht="14.1" customHeight="1" x14ac:dyDescent="0.25">
      <c r="B59" s="33" t="s">
        <v>44</v>
      </c>
      <c r="C59" s="11">
        <v>679614854.39999998</v>
      </c>
      <c r="F59" s="13"/>
    </row>
    <row r="60" spans="2:7" ht="14.1" customHeight="1" x14ac:dyDescent="0.2">
      <c r="B60" s="34" t="s">
        <v>45</v>
      </c>
      <c r="C60" s="11">
        <v>115407555.45</v>
      </c>
    </row>
    <row r="61" spans="2:7" ht="14.1" customHeight="1" thickBot="1" x14ac:dyDescent="0.25">
      <c r="B61" s="35" t="s">
        <v>46</v>
      </c>
      <c r="C61" s="36">
        <f>SUM(C59:C60)</f>
        <v>795022409.85000002</v>
      </c>
    </row>
    <row r="62" spans="2:7" ht="14.1" customHeight="1" thickTop="1" thickBot="1" x14ac:dyDescent="0.3">
      <c r="B62" s="37" t="s">
        <v>47</v>
      </c>
      <c r="C62" s="21">
        <f>SUM(C57+C61)</f>
        <v>1015725455.25</v>
      </c>
      <c r="D62" s="13"/>
      <c r="E62" s="13"/>
    </row>
    <row r="63" spans="2:7" ht="13.5" thickTop="1" x14ac:dyDescent="0.2">
      <c r="C63" s="11"/>
    </row>
    <row r="64" spans="2:7" x14ac:dyDescent="0.2">
      <c r="C64" s="11"/>
    </row>
    <row r="65" spans="2:4" x14ac:dyDescent="0.2">
      <c r="C65" s="11"/>
    </row>
    <row r="66" spans="2:4" x14ac:dyDescent="0.2">
      <c r="C66" s="11"/>
    </row>
    <row r="67" spans="2:4" x14ac:dyDescent="0.2">
      <c r="C67" s="11"/>
    </row>
    <row r="68" spans="2:4" x14ac:dyDescent="0.2">
      <c r="C68" s="11"/>
    </row>
    <row r="69" spans="2:4" x14ac:dyDescent="0.2">
      <c r="B69" s="9" t="s">
        <v>48</v>
      </c>
      <c r="C69" s="38" t="s">
        <v>49</v>
      </c>
      <c r="D69" s="39"/>
    </row>
    <row r="70" spans="2:4" x14ac:dyDescent="0.2">
      <c r="B70" s="40" t="s">
        <v>50</v>
      </c>
      <c r="C70" s="41" t="s">
        <v>51</v>
      </c>
      <c r="D70" s="39"/>
    </row>
    <row r="71" spans="2:4" x14ac:dyDescent="0.2">
      <c r="B71" s="42" t="s">
        <v>52</v>
      </c>
      <c r="C71" s="41" t="s">
        <v>53</v>
      </c>
      <c r="D71" s="4"/>
    </row>
  </sheetData>
  <mergeCells count="6">
    <mergeCell ref="B1:D1"/>
    <mergeCell ref="A4:D4"/>
    <mergeCell ref="A5:D5"/>
    <mergeCell ref="A6:D6"/>
    <mergeCell ref="A7:D7"/>
    <mergeCell ref="A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dcterms:created xsi:type="dcterms:W3CDTF">2025-02-04T19:31:34Z</dcterms:created>
  <dcterms:modified xsi:type="dcterms:W3CDTF">2025-02-04T19:32:32Z</dcterms:modified>
</cp:coreProperties>
</file>