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832CC125-125C-44A2-91A0-E90348283127}" xr6:coauthVersionLast="47" xr6:coauthVersionMax="47" xr10:uidLastSave="{00000000-0000-0000-0000-000000000000}"/>
  <bookViews>
    <workbookView xWindow="-120" yWindow="-120" windowWidth="29040" windowHeight="15720" xr2:uid="{79EB7679-1F2A-4EB5-B15A-1942CDE571B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62" i="1" s="1"/>
  <c r="C55" i="1"/>
  <c r="C56" i="1" s="1"/>
  <c r="C58" i="1" s="1"/>
  <c r="C49" i="1"/>
  <c r="C44" i="1"/>
  <c r="C43" i="1"/>
  <c r="C42" i="1"/>
  <c r="C41" i="1"/>
  <c r="C40" i="1"/>
  <c r="C39" i="1"/>
  <c r="C38" i="1"/>
  <c r="C37" i="1"/>
  <c r="C36" i="1"/>
  <c r="C35" i="1"/>
  <c r="C34" i="1"/>
  <c r="C33" i="1"/>
  <c r="C45" i="1" s="1"/>
  <c r="C29" i="1"/>
  <c r="C28" i="1"/>
  <c r="C27" i="1"/>
  <c r="C26" i="1"/>
  <c r="C25" i="1"/>
  <c r="C24" i="1"/>
  <c r="C23" i="1"/>
  <c r="C22" i="1"/>
  <c r="C21" i="1"/>
  <c r="C30" i="1" s="1"/>
  <c r="C47" i="1" s="1"/>
  <c r="C15" i="1"/>
  <c r="C14" i="1"/>
  <c r="C13" i="1"/>
  <c r="C18" i="1" s="1"/>
  <c r="C51" i="1" l="1"/>
  <c r="C63" i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<sst xmlns="http://schemas.openxmlformats.org/spreadsheetml/2006/main" count="55" uniqueCount="54">
  <si>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</si>
  <si>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</si>
  <si>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</si>
  <si>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AGOSTO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</si>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</sst>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" fontId="7" fillId="0" borderId="0" xfId="0" applyNumberFormat="1" applyFon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1" applyFont="1"/>
    <xf numFmtId="43" fontId="0" fillId="0" borderId="0" xfId="0" applyNumberFormat="1"/>
    <xf numFmtId="4" fontId="3" fillId="0" borderId="0" xfId="1" applyNumberFormat="1" applyFont="1" applyFill="1"/>
    <xf numFmtId="4" fontId="8" fillId="0" borderId="0" xfId="1" applyNumberFormat="1" applyFont="1" applyFill="1"/>
    <xf numFmtId="0" fontId="9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1" fillId="0" borderId="0" xfId="0" applyNumberFormat="1" applyFont="1"/>
    <xf numFmtId="0" fontId="12" fillId="0" borderId="0" xfId="0" applyFont="1"/>
    <xf numFmtId="4" fontId="3" fillId="2" borderId="1" xfId="0" applyNumberFormat="1" applyFont="1" applyFill="1" applyBorder="1"/>
    <xf numFmtId="43" fontId="13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4" fontId="0" fillId="0" borderId="0" xfId="0" applyNumberFormat="1" applyFill="1"/>
    <xf numFmtId="43" fontId="0" fillId="0" borderId="0" xfId="0" applyNumberFormat="1" applyFill="1"/>
    <xf numFmtId="0" fontId="0" fillId="0" borderId="0" xfId="0" applyFill="1"/>
    <xf numFmtId="43" fontId="0" fillId="0" borderId="0" xfId="1" applyFont="1" applyFill="1"/>
    <xf numFmtId="164" fontId="3" fillId="0" borderId="0" xfId="0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4" fontId="3" fillId="0" borderId="0" xfId="0" applyNumberFormat="1" applyFont="1" applyFill="1"/>
    <xf numFmtId="0" fontId="14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5373FA96-F718-476B-AC79-0BF0674CA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5FE5A762-DC54-4979-AFA3-85971A4C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Agosto%202025.xlsx" TargetMode="External"/><Relationship Id="rId1" Type="http://schemas.openxmlformats.org/officeDocument/2006/relationships/externalLinkPath" Target="/Users/f.vasquez/Desktop/estado%20financiero%20al%20mes%20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Hoja1"/>
      <sheetName val="balanza entera"/>
      <sheetName val="autobus"/>
      <sheetName val="Hoja6"/>
      <sheetName val="liviano"/>
      <sheetName val="Equipos Varios"/>
    </sheetNames>
    <sheetDataSet>
      <sheetData sheetId="0"/>
      <sheetData sheetId="1"/>
      <sheetData sheetId="2"/>
      <sheetData sheetId="3"/>
      <sheetData sheetId="4">
        <row r="36">
          <cell r="C36">
            <v>113992728.32000041</v>
          </cell>
        </row>
      </sheetData>
      <sheetData sheetId="5">
        <row r="28">
          <cell r="D28">
            <v>157771146.54999998</v>
          </cell>
        </row>
      </sheetData>
      <sheetData sheetId="6">
        <row r="28">
          <cell r="C28">
            <v>350000</v>
          </cell>
        </row>
      </sheetData>
      <sheetData sheetId="7">
        <row r="31">
          <cell r="D31">
            <v>43330910.659999996</v>
          </cell>
        </row>
      </sheetData>
      <sheetData sheetId="8">
        <row r="33">
          <cell r="C33">
            <v>392144931.75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98290892.870000005</v>
          </cell>
        </row>
        <row r="27">
          <cell r="D27">
            <v>57332590.450000003</v>
          </cell>
        </row>
        <row r="28">
          <cell r="B28">
            <v>63259110.760000452</v>
          </cell>
          <cell r="D28">
            <v>56661525.829999998</v>
          </cell>
        </row>
        <row r="29">
          <cell r="B29">
            <v>8267696.3799999803</v>
          </cell>
          <cell r="D29">
            <v>5306265.4400000004</v>
          </cell>
        </row>
        <row r="30">
          <cell r="B30">
            <v>122265841.46999954</v>
          </cell>
          <cell r="D30">
            <v>94081341.530000001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3639717757.760004</v>
          </cell>
        </row>
        <row r="37">
          <cell r="B37">
            <v>1623680</v>
          </cell>
          <cell r="D37">
            <v>145690.4</v>
          </cell>
        </row>
      </sheetData>
      <sheetData sheetId="19">
        <row r="24">
          <cell r="D24">
            <v>8257214.7800000003</v>
          </cell>
        </row>
        <row r="25">
          <cell r="D25">
            <v>70850027.409999996</v>
          </cell>
        </row>
        <row r="26">
          <cell r="D26">
            <v>15412226.75</v>
          </cell>
        </row>
        <row r="27">
          <cell r="D27">
            <v>6868627.25</v>
          </cell>
        </row>
        <row r="28">
          <cell r="D28">
            <v>2380126.1</v>
          </cell>
        </row>
        <row r="29">
          <cell r="D29">
            <v>3423386218.5599999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8">
          <cell r="D7068">
            <v>74031549.689999387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22">
          <cell r="B22">
            <v>800291459.51999998</v>
          </cell>
        </row>
      </sheetData>
      <sheetData sheetId="31">
        <row r="25">
          <cell r="B25">
            <v>0</v>
          </cell>
        </row>
      </sheetData>
      <sheetData sheetId="32"/>
      <sheetData sheetId="33">
        <row r="140">
          <cell r="D140">
            <v>418711143.09000003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B0E4-F072-479D-A306-12BC33C00F96}">
  <dimension ref="A1:L72"/>
  <sheetViews>
    <sheetView tabSelected="1" workbookViewId="0">
      <selection activeCell="F51" sqref="F51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+[1]Banco!D28+'[1] caja'!C28</f>
        <v>158121146.54999998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+[1]CXC!D31</f>
        <v>43330910.659999996</v>
      </c>
      <c r="F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392144931.75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8303078.3799999999</v>
      </c>
      <c r="E16" s="10"/>
      <c r="F16"/>
      <c r="G16" s="10"/>
      <c r="H16"/>
      <c r="I16"/>
      <c r="J16"/>
      <c r="K16"/>
      <c r="L16" s="10"/>
    </row>
    <row r="17" spans="2:12" ht="14.1" customHeight="1" x14ac:dyDescent="0.25">
      <c r="B17" s="13" t="s">
        <v>11</v>
      </c>
      <c r="C17" s="14">
        <v>497841.69</v>
      </c>
      <c r="E17" s="10"/>
      <c r="F17"/>
      <c r="G17" s="10"/>
      <c r="H17"/>
      <c r="I17"/>
      <c r="J17"/>
      <c r="K17"/>
      <c r="L17" s="10"/>
    </row>
    <row r="18" spans="2:12" ht="14.1" customHeight="1" thickBot="1" x14ac:dyDescent="0.3">
      <c r="B18" s="15" t="s">
        <v>12</v>
      </c>
      <c r="C18" s="16">
        <f>SUM(C13:C17)</f>
        <v>602397909.03000009</v>
      </c>
      <c r="D18" s="10"/>
      <c r="E18" s="17"/>
      <c r="F18" s="18"/>
      <c r="G18" s="10"/>
      <c r="H18" s="10"/>
      <c r="I18"/>
      <c r="J18"/>
    </row>
    <row r="19" spans="2:12" ht="14.1" customHeight="1" thickTop="1" x14ac:dyDescent="0.25">
      <c r="C19" s="12"/>
      <c r="E19" s="18"/>
      <c r="F19" s="18"/>
      <c r="G19" s="10"/>
      <c r="H19" s="10"/>
      <c r="I19"/>
      <c r="J19"/>
      <c r="L19" s="12"/>
    </row>
    <row r="20" spans="2:12" ht="14.1" customHeight="1" x14ac:dyDescent="0.25">
      <c r="B20" s="4" t="s">
        <v>13</v>
      </c>
      <c r="C20" s="12"/>
      <c r="E20" s="18"/>
      <c r="F20" s="18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9">
        <f>+'[1]Apilc Depreciacion'!B25</f>
        <v>298960932</v>
      </c>
      <c r="E21"/>
      <c r="F21"/>
      <c r="G21" s="10"/>
      <c r="H21"/>
      <c r="I21"/>
      <c r="J21"/>
      <c r="L21" s="12"/>
    </row>
    <row r="22" spans="2:12" ht="14.1" customHeight="1" x14ac:dyDescent="0.25">
      <c r="B22" s="4" t="s">
        <v>15</v>
      </c>
      <c r="C22" s="19">
        <f>+'[1]Apilc Depreciacion'!B26</f>
        <v>178984290.30000001</v>
      </c>
      <c r="E22" s="17"/>
      <c r="F22" s="10"/>
      <c r="G22" s="10"/>
      <c r="H22"/>
      <c r="I22"/>
      <c r="J22"/>
    </row>
    <row r="23" spans="2:12" ht="14.1" customHeight="1" x14ac:dyDescent="0.25">
      <c r="B23" s="4" t="s">
        <v>16</v>
      </c>
      <c r="C23" s="19">
        <f>+'[1]Equipos de Oficina'!D7068</f>
        <v>74031549.689999387</v>
      </c>
      <c r="E23" s="44"/>
      <c r="F23" s="44"/>
      <c r="G23" s="10"/>
    </row>
    <row r="24" spans="2:12" ht="14.1" customHeight="1" x14ac:dyDescent="0.25">
      <c r="B24" s="4" t="s">
        <v>17</v>
      </c>
      <c r="C24" s="19">
        <f>+'[1]Apilc Depreciacion'!B28</f>
        <v>63259110.760000452</v>
      </c>
      <c r="E24" s="45"/>
      <c r="F24" s="44"/>
      <c r="G24" s="10"/>
    </row>
    <row r="25" spans="2:12" ht="14.1" customHeight="1" x14ac:dyDescent="0.25">
      <c r="B25" s="4" t="s">
        <v>18</v>
      </c>
      <c r="C25" s="10">
        <f>+'[1]Apilc Depreciacion'!B29</f>
        <v>8267696.3799999803</v>
      </c>
      <c r="E25" s="46"/>
      <c r="F25" s="44"/>
      <c r="G25" s="10"/>
      <c r="H25" s="12"/>
    </row>
    <row r="26" spans="2:12" ht="14.1" customHeight="1" x14ac:dyDescent="0.25">
      <c r="B26" s="4" t="s">
        <v>19</v>
      </c>
      <c r="C26" s="19">
        <f>+'[1]Apilc Depreciacion'!B30</f>
        <v>122265841.46999954</v>
      </c>
      <c r="E26" s="44"/>
      <c r="F26" s="44"/>
      <c r="G26" s="10"/>
    </row>
    <row r="27" spans="2:12" ht="14.1" customHeight="1" x14ac:dyDescent="0.25">
      <c r="B27" s="4" t="s">
        <v>20</v>
      </c>
      <c r="C27" s="20">
        <f>+'[1]Apilc Depreciacion'!B31+'[1]Apilc Depreciacion'!B32+'[1]Apilc Depreciacion'!B33+'[1]Apilc Depreciacion'!B34+'[1]Apilc Depreciacion'!B35</f>
        <v>138195055.00999999</v>
      </c>
      <c r="E27" s="44"/>
      <c r="F27" s="44"/>
      <c r="G27" s="10"/>
    </row>
    <row r="28" spans="2:12" ht="14.1" customHeight="1" x14ac:dyDescent="0.25">
      <c r="B28" s="4" t="s">
        <v>21</v>
      </c>
      <c r="C28" s="19">
        <f>+'[1]Apilc Depreciacion'!B36</f>
        <v>3639717757.760004</v>
      </c>
      <c r="E28" s="46"/>
      <c r="F28" s="44"/>
      <c r="G28" s="10"/>
    </row>
    <row r="29" spans="2:12" ht="14.1" customHeight="1" x14ac:dyDescent="0.25">
      <c r="B29" s="21" t="s">
        <v>22</v>
      </c>
      <c r="C29" s="22">
        <f>+'[1]Apilc Depreciacion'!B37</f>
        <v>1623680</v>
      </c>
      <c r="E29" s="44"/>
      <c r="F29" s="44"/>
      <c r="G29" s="10"/>
    </row>
    <row r="30" spans="2:12" ht="14.1" customHeight="1" thickBot="1" x14ac:dyDescent="0.3">
      <c r="B30" s="15" t="s">
        <v>23</v>
      </c>
      <c r="C30" s="23">
        <f>SUM(C21:C29)</f>
        <v>4525305913.3700037</v>
      </c>
      <c r="E30" s="47"/>
      <c r="F30" s="44"/>
      <c r="G30"/>
    </row>
    <row r="31" spans="2:12" ht="14.1" customHeight="1" thickTop="1" x14ac:dyDescent="0.25">
      <c r="C31" s="12"/>
      <c r="E31" s="44"/>
      <c r="F31" s="44"/>
      <c r="G31"/>
    </row>
    <row r="32" spans="2:12" ht="14.1" customHeight="1" x14ac:dyDescent="0.25">
      <c r="B32" s="4" t="s">
        <v>24</v>
      </c>
      <c r="C32" s="12"/>
      <c r="E32" s="46"/>
      <c r="F32" s="46"/>
      <c r="G32" s="10"/>
    </row>
    <row r="33" spans="2:8" ht="14.1" customHeight="1" x14ac:dyDescent="0.25">
      <c r="B33" s="4" t="s">
        <v>25</v>
      </c>
      <c r="C33" s="10">
        <f>+'[1]Apilc Depreciacion'!D26</f>
        <v>98290892.870000005</v>
      </c>
      <c r="E33" s="46"/>
      <c r="F33" s="47"/>
      <c r="G33" s="10"/>
    </row>
    <row r="34" spans="2:8" ht="14.1" customHeight="1" x14ac:dyDescent="0.25">
      <c r="B34" s="24" t="s">
        <v>26</v>
      </c>
      <c r="C34" s="10">
        <f>+'[1]Apilc Depreciacion'!D27</f>
        <v>57332590.450000003</v>
      </c>
      <c r="D34" s="25"/>
      <c r="E34" s="47"/>
      <c r="F34" s="48"/>
      <c r="G34"/>
    </row>
    <row r="35" spans="2:8" ht="14.1" customHeight="1" x14ac:dyDescent="0.25">
      <c r="B35" s="4" t="s">
        <v>27</v>
      </c>
      <c r="C35" s="10">
        <f>+'[1]Apilc Depreciacion'!D29</f>
        <v>5306265.4400000004</v>
      </c>
      <c r="E35"/>
      <c r="F35" s="17"/>
      <c r="G35" s="10"/>
    </row>
    <row r="36" spans="2:8" ht="14.1" customHeight="1" x14ac:dyDescent="0.25">
      <c r="B36" s="4" t="s">
        <v>28</v>
      </c>
      <c r="C36" s="10">
        <f>+'[1]Apilc Depreciacion'!D28</f>
        <v>56661525.829999998</v>
      </c>
      <c r="E36" s="46"/>
      <c r="F36" s="46"/>
      <c r="G36" s="47"/>
      <c r="H36" s="46"/>
    </row>
    <row r="37" spans="2:8" ht="14.1" customHeight="1" x14ac:dyDescent="0.25">
      <c r="B37" s="4" t="s">
        <v>29</v>
      </c>
      <c r="C37" s="10">
        <f>+'[1]Apilc Depreciacion'!D30</f>
        <v>94081341.530000001</v>
      </c>
      <c r="E37" s="48"/>
      <c r="F37" s="46"/>
      <c r="G37" s="44"/>
      <c r="H37" s="46"/>
    </row>
    <row r="38" spans="2:8" ht="14.1" customHeight="1" x14ac:dyDescent="0.25">
      <c r="B38" s="4" t="s">
        <v>30</v>
      </c>
      <c r="C38" s="10">
        <f>+[1]Depreciacion!D24</f>
        <v>8257214.7800000003</v>
      </c>
      <c r="E38" s="48"/>
      <c r="F38" s="44"/>
      <c r="G38" s="44"/>
      <c r="H38" s="46"/>
    </row>
    <row r="39" spans="2:8" ht="14.1" customHeight="1" x14ac:dyDescent="0.25">
      <c r="B39" s="4" t="s">
        <v>31</v>
      </c>
      <c r="C39" s="10">
        <f>+[1]Depreciacion!D25</f>
        <v>70850027.409999996</v>
      </c>
      <c r="E39" s="48"/>
      <c r="F39" s="47"/>
      <c r="G39" s="44"/>
      <c r="H39" s="46"/>
    </row>
    <row r="40" spans="2:8" ht="14.1" customHeight="1" x14ac:dyDescent="0.25">
      <c r="B40" s="24" t="s">
        <v>32</v>
      </c>
      <c r="C40" s="10">
        <f>+[1]Depreciacion!D26</f>
        <v>15412226.75</v>
      </c>
      <c r="E40" s="48"/>
      <c r="F40" s="46"/>
      <c r="G40" s="44"/>
      <c r="H40" s="44"/>
    </row>
    <row r="41" spans="2:8" ht="14.1" customHeight="1" x14ac:dyDescent="0.25">
      <c r="B41" s="4" t="s">
        <v>33</v>
      </c>
      <c r="C41" s="10">
        <f>+[1]Depreciacion!D27</f>
        <v>6868627.25</v>
      </c>
      <c r="E41" s="48"/>
      <c r="F41" s="46"/>
      <c r="G41" s="46"/>
      <c r="H41" s="46"/>
    </row>
    <row r="42" spans="2:8" ht="14.1" customHeight="1" x14ac:dyDescent="0.25">
      <c r="B42" s="4" t="s">
        <v>34</v>
      </c>
      <c r="C42" s="26">
        <f>+[1]Depreciacion!D28</f>
        <v>2380126.1</v>
      </c>
      <c r="E42" s="44"/>
      <c r="F42" s="48"/>
      <c r="G42" s="49"/>
      <c r="H42" s="49"/>
    </row>
    <row r="43" spans="2:8" ht="14.1" customHeight="1" x14ac:dyDescent="0.25">
      <c r="B43" s="4" t="s">
        <v>35</v>
      </c>
      <c r="C43" s="10">
        <f>+[1]Depreciacion!D29</f>
        <v>3423386218.5599999</v>
      </c>
      <c r="E43" s="47"/>
      <c r="F43" s="44"/>
      <c r="G43" s="49"/>
      <c r="H43" s="49"/>
    </row>
    <row r="44" spans="2:8" ht="14.1" customHeight="1" x14ac:dyDescent="0.25">
      <c r="B44" t="s">
        <v>36</v>
      </c>
      <c r="C44" s="27">
        <f>+'[1]Apilc Depreciacion'!D37</f>
        <v>145690.4</v>
      </c>
      <c r="D44" s="10"/>
      <c r="E44" s="48"/>
      <c r="F44" s="44"/>
      <c r="G44" s="50"/>
      <c r="H44" s="49"/>
    </row>
    <row r="45" spans="2:8" ht="14.1" customHeight="1" x14ac:dyDescent="0.2">
      <c r="B45" s="15" t="s">
        <v>37</v>
      </c>
      <c r="C45" s="29">
        <f>SUM(C33:C44)</f>
        <v>3838972747.3699999</v>
      </c>
      <c r="E45" s="48"/>
      <c r="F45" s="48"/>
      <c r="G45" s="49"/>
      <c r="H45" s="49"/>
    </row>
    <row r="46" spans="2:8" ht="14.1" customHeight="1" x14ac:dyDescent="0.2">
      <c r="C46" s="12"/>
      <c r="E46" s="48"/>
      <c r="F46" s="48"/>
      <c r="G46" s="49"/>
      <c r="H46" s="49"/>
    </row>
    <row r="47" spans="2:8" ht="14.1" customHeight="1" thickBot="1" x14ac:dyDescent="0.3">
      <c r="B47" s="4" t="s">
        <v>38</v>
      </c>
      <c r="C47" s="30">
        <f>SUM(C30-C45)</f>
        <v>686333166.00000381</v>
      </c>
      <c r="E47" s="44"/>
      <c r="F47" s="44"/>
      <c r="G47" s="49"/>
      <c r="H47" s="49"/>
    </row>
    <row r="48" spans="2:8" ht="14.1" customHeight="1" thickTop="1" x14ac:dyDescent="0.25">
      <c r="C48" s="12"/>
      <c r="E48" s="48"/>
      <c r="F48" s="44"/>
      <c r="G48" s="51"/>
      <c r="H48" s="49"/>
    </row>
    <row r="49" spans="2:8" ht="14.1" customHeight="1" x14ac:dyDescent="0.25">
      <c r="B49" s="4" t="s">
        <v>39</v>
      </c>
      <c r="C49" s="12">
        <f>+'[1]CONTS. EN PROCESO'!C19</f>
        <v>44264255.899999999</v>
      </c>
      <c r="E49" s="48"/>
      <c r="F49" s="44"/>
      <c r="G49" s="46"/>
      <c r="H49" s="44"/>
    </row>
    <row r="50" spans="2:8" ht="14.1" customHeight="1" x14ac:dyDescent="0.25">
      <c r="C50" s="12"/>
      <c r="E50" s="48"/>
      <c r="F50" s="44"/>
      <c r="G50" s="46"/>
      <c r="H50" s="44"/>
    </row>
    <row r="51" spans="2:8" ht="14.1" customHeight="1" thickBot="1" x14ac:dyDescent="0.3">
      <c r="B51" s="15" t="s">
        <v>40</v>
      </c>
      <c r="C51" s="23">
        <f>SUM(C18+C47+C49)</f>
        <v>1332995330.9300041</v>
      </c>
      <c r="E51" s="44"/>
      <c r="F51" s="46"/>
      <c r="G51" s="46"/>
      <c r="H51" s="44"/>
    </row>
    <row r="52" spans="2:8" ht="14.1" customHeight="1" thickTop="1" x14ac:dyDescent="0.25">
      <c r="C52" s="12"/>
      <c r="E52" s="10"/>
      <c r="F52"/>
      <c r="G52"/>
      <c r="H52" s="10"/>
    </row>
    <row r="53" spans="2:8" ht="14.1" customHeight="1" x14ac:dyDescent="0.25">
      <c r="B53" s="9"/>
      <c r="C53" s="12"/>
      <c r="F53" s="10"/>
      <c r="G53"/>
      <c r="H53" s="10"/>
    </row>
    <row r="54" spans="2:8" ht="14.1" customHeight="1" x14ac:dyDescent="0.25">
      <c r="B54" s="9" t="s">
        <v>41</v>
      </c>
      <c r="C54" s="31"/>
      <c r="E54" s="10"/>
      <c r="F54"/>
      <c r="G54"/>
      <c r="H54" s="10"/>
    </row>
    <row r="55" spans="2:8" ht="14.1" customHeight="1" x14ac:dyDescent="0.2">
      <c r="B55" s="32" t="s">
        <v>42</v>
      </c>
      <c r="C55" s="12">
        <f>+[1]CXP!D140+'[1]acumulaciones por pagar'!B25</f>
        <v>418711143.09000003</v>
      </c>
      <c r="D55" s="28"/>
    </row>
    <row r="56" spans="2:8" ht="14.1" customHeight="1" thickBot="1" x14ac:dyDescent="0.25">
      <c r="B56" s="15" t="s">
        <v>43</v>
      </c>
      <c r="C56" s="33">
        <f>+C55</f>
        <v>418711143.09000003</v>
      </c>
      <c r="D56" s="28"/>
      <c r="H56" s="12"/>
    </row>
    <row r="57" spans="2:8" ht="14.1" customHeight="1" thickTop="1" x14ac:dyDescent="0.2">
      <c r="C57" s="12"/>
      <c r="F57" s="34"/>
      <c r="G57" s="12"/>
      <c r="H57" s="12"/>
    </row>
    <row r="58" spans="2:8" ht="14.1" customHeight="1" x14ac:dyDescent="0.25">
      <c r="B58" s="15" t="s">
        <v>43</v>
      </c>
      <c r="C58" s="35">
        <f>SUM(C56+C57)</f>
        <v>418711143.09000003</v>
      </c>
      <c r="F58" s="10"/>
      <c r="G58" s="12"/>
    </row>
    <row r="59" spans="2:8" ht="14.1" customHeight="1" x14ac:dyDescent="0.25">
      <c r="B59" s="9"/>
      <c r="C59" s="12"/>
      <c r="D59" s="4"/>
      <c r="E59" s="17"/>
      <c r="G59" s="12"/>
    </row>
    <row r="60" spans="2:8" ht="14.1" customHeight="1" x14ac:dyDescent="0.2">
      <c r="B60" s="36" t="s">
        <v>44</v>
      </c>
      <c r="C60" s="12">
        <f>+[1]PATRIMONIO!B22</f>
        <v>800291459.51999998</v>
      </c>
    </row>
    <row r="61" spans="2:8" ht="14.1" customHeight="1" x14ac:dyDescent="0.2">
      <c r="B61" s="37" t="s">
        <v>45</v>
      </c>
      <c r="C61" s="12">
        <f>+'[1]Estado de Resultados'!C36</f>
        <v>113992728.32000041</v>
      </c>
    </row>
    <row r="62" spans="2:8" ht="14.1" customHeight="1" thickBot="1" x14ac:dyDescent="0.25">
      <c r="B62" s="52" t="s">
        <v>46</v>
      </c>
      <c r="C62" s="33">
        <f>SUM(C60:C61)</f>
        <v>914284187.84000039</v>
      </c>
    </row>
    <row r="63" spans="2:8" ht="14.1" customHeight="1" thickTop="1" thickBot="1" x14ac:dyDescent="0.3">
      <c r="B63" s="38" t="s">
        <v>47</v>
      </c>
      <c r="C63" s="23">
        <f>SUM(C58+C62)</f>
        <v>1332995330.9300003</v>
      </c>
      <c r="D63" s="10"/>
      <c r="E63" s="10"/>
    </row>
    <row r="64" spans="2:8" ht="13.5" thickTop="1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C69" s="12"/>
    </row>
    <row r="70" spans="2:4" x14ac:dyDescent="0.2">
      <c r="B70" s="9" t="s">
        <v>48</v>
      </c>
      <c r="C70" s="39" t="s">
        <v>49</v>
      </c>
      <c r="D70" s="40"/>
    </row>
    <row r="71" spans="2:4" x14ac:dyDescent="0.2">
      <c r="B71" s="41" t="s">
        <v>50</v>
      </c>
      <c r="C71" s="42" t="s">
        <v>51</v>
      </c>
      <c r="D71" s="40"/>
    </row>
    <row r="72" spans="2:4" x14ac:dyDescent="0.2">
      <c r="B72" s="43" t="s">
        <v>52</v>
      </c>
      <c r="C72" s="42" t="s">
        <v>53</v>
      </c>
      <c r="D72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2025-09-10T18:53:35Z</dcterms:created>
  <dcterms:modified xsi:type="dcterms:W3CDTF">2025-09-10T18:54:29Z</dcterms:modified>
</cp:coreProperties>
</file>