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8_{56688FC9-DBA8-44C6-B915-3AFD13693C5D}" xr6:coauthVersionLast="47" xr6:coauthVersionMax="47" xr10:uidLastSave="{00000000-0000-0000-0000-000000000000}"/>
  <bookViews>
    <workbookView xWindow="-120" yWindow="-120" windowWidth="29040" windowHeight="15720" xr2:uid="{52FE42A3-E255-4552-A05F-CB4AB40BD2D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61" i="1"/>
  <c r="C60" i="1"/>
  <c r="C55" i="1"/>
  <c r="C56" i="1" s="1"/>
  <c r="C58" i="1" s="1"/>
  <c r="C63" i="1" s="1"/>
  <c r="C49" i="1"/>
  <c r="C44" i="1"/>
  <c r="C43" i="1"/>
  <c r="C42" i="1"/>
  <c r="C45" i="1" s="1"/>
  <c r="C41" i="1"/>
  <c r="C40" i="1"/>
  <c r="C39" i="1"/>
  <c r="C38" i="1"/>
  <c r="C37" i="1"/>
  <c r="C36" i="1"/>
  <c r="C35" i="1"/>
  <c r="C34" i="1"/>
  <c r="C33" i="1"/>
  <c r="C23" i="1"/>
  <c r="C22" i="1"/>
  <c r="C21" i="1"/>
  <c r="C30" i="1" s="1"/>
  <c r="C47" i="1" s="1"/>
  <c r="C15" i="1"/>
  <c r="C14" i="1"/>
  <c r="C13" i="1"/>
  <c r="C18" i="1" s="1"/>
  <c r="C51" i="1" l="1"/>
</calcChain>
</file>

<file path=xl/sharedStrings.xml><?xml version="1.0" encoding="utf-8"?>
<sst xmlns="http://schemas.openxmlformats.org/spreadsheetml/2006/main" count="55" uniqueCount="54">
  <si>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</si>
  <si>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</si>
  <si>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</si>
  <si>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31 De Mayo 2025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</si>
  <si>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</si>
  <si>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</si>
  <si>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</si>
  <si>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</si>
  <si>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</si>
  <si>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</si>
  <si>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</si>
  <si>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Activos Intangibles(Nota 12)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</si>
  <si>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</si>
  <si>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</si>
  <si>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</si>
  <si>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</si>
  <si>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</si>
  <si>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</si>
  <si>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</si>
  <si>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</si>
  <si>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</si>
  <si>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</si>
  <si>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</si>
  <si>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</si>
  <si>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</si>
  <si>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</si>
  <si>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</si>
  <si>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</si>
  <si>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</si>
  <si>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</si>
  <si>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</si>
  <si>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</si>
  <si>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</si>
  <si>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</si>
  <si>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</si>
  <si>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</si>
  <si>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</si>
  <si>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</si>
  <si>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</si>
  <si>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</si>
  <si>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</si>
  <si>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</si>
  <si>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</si>
  <si>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</si>
  <si>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</si>
  <si>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</si>
  <si>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</si>
  <si>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</si>
  <si>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Señor.Joaquin Alberto Pena</t>
  </si>
  <si>
    <t>Señora. Lidia Estevez</t>
  </si>
  <si>
    <t xml:space="preserve">               Preparado Por    </t>
  </si>
  <si>
    <t xml:space="preserve">   Aprobado Por</t>
  </si>
  <si>
    <t xml:space="preserve">          Gerente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</si>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</sst>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" fontId="5" fillId="0" borderId="0" xfId="0" applyNumberFormat="1" applyFont="1" applyAlignment="1">
      <alignment horizontal="center"/>
    </xf>
    <xf numFmtId="0" fontId="6" fillId="0" borderId="0" xfId="0" applyFont="1"/>
    <xf numFmtId="4" fontId="0" fillId="0" borderId="0" xfId="0" applyNumberFormat="1"/>
    <xf numFmtId="0" fontId="7" fillId="0" borderId="0" xfId="0" applyFont="1" applyAlignment="1">
      <alignment horizontal="left" vertical="top" indent="1"/>
    </xf>
    <xf numFmtId="4" fontId="4" fillId="0" borderId="0" xfId="0" applyNumberFormat="1" applyFont="1"/>
    <xf numFmtId="43" fontId="0" fillId="0" borderId="0" xfId="1" applyFont="1"/>
    <xf numFmtId="0" fontId="7" fillId="0" borderId="0" xfId="0" applyFont="1" applyAlignment="1">
      <alignment horizontal="left" indent="1"/>
    </xf>
    <xf numFmtId="0" fontId="6" fillId="2" borderId="0" xfId="0" applyFont="1" applyFill="1"/>
    <xf numFmtId="4" fontId="6" fillId="2" borderId="1" xfId="0" applyNumberFormat="1" applyFont="1" applyFill="1" applyBorder="1"/>
    <xf numFmtId="43" fontId="0" fillId="0" borderId="0" xfId="0" applyNumberFormat="1"/>
    <xf numFmtId="43" fontId="2" fillId="0" borderId="0" xfId="1" applyFont="1" applyFill="1"/>
    <xf numFmtId="4" fontId="4" fillId="0" borderId="0" xfId="1" applyNumberFormat="1" applyFont="1" applyFill="1"/>
    <xf numFmtId="4" fontId="8" fillId="0" borderId="0" xfId="1" applyNumberFormat="1" applyFont="1" applyFill="1"/>
    <xf numFmtId="0" fontId="9" fillId="0" borderId="0" xfId="0" applyFont="1"/>
    <xf numFmtId="4" fontId="0" fillId="0" borderId="0" xfId="0" applyNumberFormat="1" applyAlignment="1">
      <alignment horizontal="right"/>
    </xf>
    <xf numFmtId="4" fontId="6" fillId="2" borderId="2" xfId="0" applyNumberFormat="1" applyFont="1" applyFill="1" applyBorder="1"/>
    <xf numFmtId="0" fontId="4" fillId="3" borderId="0" xfId="0" applyFont="1" applyFill="1"/>
    <xf numFmtId="164" fontId="4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4" fillId="0" borderId="0" xfId="0" applyNumberFormat="1" applyFont="1"/>
    <xf numFmtId="4" fontId="6" fillId="2" borderId="3" xfId="0" applyNumberFormat="1" applyFont="1" applyFill="1" applyBorder="1"/>
    <xf numFmtId="4" fontId="4" fillId="0" borderId="2" xfId="0" applyNumberFormat="1" applyFont="1" applyBorder="1"/>
    <xf numFmtId="4" fontId="11" fillId="0" borderId="0" xfId="0" applyNumberFormat="1" applyFont="1"/>
    <xf numFmtId="0" fontId="12" fillId="0" borderId="0" xfId="0" applyFont="1"/>
    <xf numFmtId="4" fontId="4" fillId="2" borderId="1" xfId="0" applyNumberFormat="1" applyFont="1" applyFill="1" applyBorder="1"/>
    <xf numFmtId="4" fontId="6" fillId="2" borderId="0" xfId="0" applyNumberFormat="1" applyFont="1" applyFill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4" fontId="4" fillId="0" borderId="1" xfId="0" applyNumberFormat="1" applyFont="1" applyBorder="1"/>
    <xf numFmtId="0" fontId="15" fillId="2" borderId="0" xfId="0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 applyFill="1"/>
    <xf numFmtId="4" fontId="0" fillId="0" borderId="0" xfId="0" applyNumberFormat="1" applyFill="1"/>
    <xf numFmtId="43" fontId="0" fillId="0" borderId="0" xfId="0" applyNumberFormat="1" applyFill="1"/>
    <xf numFmtId="43" fontId="0" fillId="0" borderId="0" xfId="1" applyFont="1" applyFill="1"/>
    <xf numFmtId="164" fontId="4" fillId="0" borderId="0" xfId="0" applyNumberFormat="1" applyFont="1" applyFill="1"/>
    <xf numFmtId="0" fontId="4" fillId="0" borderId="0" xfId="0" applyFont="1" applyFill="1"/>
    <xf numFmtId="43" fontId="4" fillId="0" borderId="0" xfId="0" applyNumberFormat="1" applyFont="1" applyFill="1"/>
    <xf numFmtId="4" fontId="4" fillId="0" borderId="0" xfId="0" applyNumberFormat="1" applyFont="1" applyFill="1"/>
    <xf numFmtId="0" fontId="13" fillId="0" borderId="0" xfId="0" applyFont="1" applyFill="1" applyAlignment="1">
      <alignment horizontal="left" vertical="center" wrapText="1" indent="1"/>
    </xf>
  </cellXfs>
  <cellStyles count="3">
    <cellStyle name="Millares" xfId="1" builtinId="3"/>
    <cellStyle name="Normal" xfId="0" builtinId="0"/>
    <cellStyle name="Normal 38" xfId="2" xr:uid="{4BDCA5C5-E8EE-4FAC-948B-4DF54E6953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3009901</xdr:colOff>
      <xdr:row>0</xdr:row>
      <xdr:rowOff>85726</xdr:rowOff>
    </xdr:from>
    <xdr:to>
      <xdr:col>1</xdr:col>
      <xdr:colOff>4591051</xdr:colOff>
      <xdr:row>3</xdr:row>
      <xdr:rowOff>819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74686259-03AE-4685-A55F-095B2C9F3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5726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de%20Financiero%20Enero%20Dic%202025\estado%20financiero%20al%20mes%20%20Mayo%202025%20-.xlsx" TargetMode="External"/><Relationship Id="rId1" Type="http://schemas.openxmlformats.org/officeDocument/2006/relationships/externalLinkPath" Target="/Users/f.vasquez/Desktop/estado%20de%20Financiero%20Enero%20Dic%202025/estado%20financiero%20al%20mes%20%20Mayo%202025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Hoja2"/>
      <sheetName val="PATRIMONIO"/>
      <sheetName val="acumulaciones por pagar"/>
      <sheetName val="Ingresos"/>
      <sheetName val="CXP"/>
      <sheetName val="Gastos"/>
      <sheetName val="balanza neta"/>
      <sheetName val="Hoja6"/>
      <sheetName val="balanza entera"/>
      <sheetName val="autobus"/>
      <sheetName val="Equipos Varios"/>
      <sheetName val="liviano"/>
    </sheetNames>
    <sheetDataSet>
      <sheetData sheetId="0"/>
      <sheetData sheetId="1"/>
      <sheetData sheetId="2"/>
      <sheetData sheetId="3"/>
      <sheetData sheetId="4">
        <row r="36">
          <cell r="C36">
            <v>161804524.3599999</v>
          </cell>
        </row>
      </sheetData>
      <sheetData sheetId="5">
        <row r="27">
          <cell r="D27">
            <v>164427432.33999997</v>
          </cell>
        </row>
      </sheetData>
      <sheetData sheetId="6">
        <row r="29">
          <cell r="C29">
            <v>0</v>
          </cell>
        </row>
      </sheetData>
      <sheetData sheetId="7">
        <row r="31">
          <cell r="D31">
            <v>12612728.27</v>
          </cell>
        </row>
      </sheetData>
      <sheetData sheetId="8">
        <row r="32">
          <cell r="C32">
            <v>225934268.76000002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25">
            <v>298960932</v>
          </cell>
        </row>
        <row r="26">
          <cell r="B26">
            <v>178984290.30000001</v>
          </cell>
          <cell r="D26">
            <v>97012164.560000002</v>
          </cell>
        </row>
        <row r="27">
          <cell r="D27">
            <v>56546503.079999998</v>
          </cell>
        </row>
        <row r="28">
          <cell r="D28">
            <v>55949452.770000003</v>
          </cell>
        </row>
        <row r="29">
          <cell r="D29">
            <v>5114934.5</v>
          </cell>
        </row>
        <row r="30">
          <cell r="D30">
            <v>92018800.489999995</v>
          </cell>
        </row>
        <row r="37">
          <cell r="D37">
            <v>125394.44</v>
          </cell>
        </row>
      </sheetData>
      <sheetData sheetId="19">
        <row r="24">
          <cell r="D24">
            <v>7821441.0800000001</v>
          </cell>
        </row>
        <row r="25">
          <cell r="D25">
            <v>68364043.450000003</v>
          </cell>
        </row>
        <row r="26">
          <cell r="D26">
            <v>15133240.82</v>
          </cell>
        </row>
        <row r="27">
          <cell r="D27">
            <v>6720377.2999999998</v>
          </cell>
        </row>
        <row r="28">
          <cell r="D28">
            <v>2207139.92</v>
          </cell>
        </row>
        <row r="29">
          <cell r="D29">
            <v>3440222530.0799999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>
        <row r="7060">
          <cell r="D7060">
            <v>73919349.719999388</v>
          </cell>
        </row>
      </sheetData>
      <sheetData sheetId="24"/>
      <sheetData sheetId="25"/>
      <sheetData sheetId="26"/>
      <sheetData sheetId="27"/>
      <sheetData sheetId="28"/>
      <sheetData sheetId="29"/>
      <sheetData sheetId="30">
        <row r="21">
          <cell r="B21">
            <v>777537016.98000002</v>
          </cell>
        </row>
      </sheetData>
      <sheetData sheetId="31">
        <row r="25">
          <cell r="B25">
            <v>0</v>
          </cell>
        </row>
      </sheetData>
      <sheetData sheetId="32"/>
      <sheetData sheetId="33">
        <row r="114">
          <cell r="D114">
            <v>215879002.60000002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48E1-E908-4406-8F8C-F20D78F534EA}">
  <dimension ref="A1:L72"/>
  <sheetViews>
    <sheetView tabSelected="1" topLeftCell="A39" workbookViewId="0">
      <selection activeCell="F79" sqref="F79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5.28515625" style="4" customWidth="1"/>
    <col min="9" max="9" width="10.28515625" style="4" customWidth="1"/>
    <col min="10" max="10" width="14.140625" style="4" hidden="1" customWidth="1"/>
    <col min="11" max="11" width="11.42578125" style="4"/>
    <col min="12" max="12" width="13.42578125" style="4" customWidth="1"/>
    <col min="13" max="16384" width="11.42578125" style="4"/>
  </cols>
  <sheetData>
    <row r="1" spans="1:12" ht="19.5" customHeight="1" x14ac:dyDescent="0.2">
      <c r="A1" s="1"/>
      <c r="B1" s="2"/>
      <c r="C1" s="2"/>
      <c r="D1" s="2"/>
    </row>
    <row r="2" spans="1:12" ht="6.75" customHeight="1" x14ac:dyDescent="0.2">
      <c r="A2" s="1"/>
      <c r="B2" s="5"/>
      <c r="C2" s="6"/>
      <c r="D2" s="5"/>
    </row>
    <row r="3" spans="1:12" ht="6.75" customHeight="1" x14ac:dyDescent="0.2">
      <c r="A3" s="1"/>
      <c r="B3" s="5"/>
      <c r="C3" s="6"/>
      <c r="D3" s="5"/>
    </row>
    <row r="4" spans="1:12" ht="18.75" customHeight="1" x14ac:dyDescent="0.2">
      <c r="A4" s="1"/>
      <c r="B4" s="5"/>
      <c r="C4" s="7"/>
      <c r="D4" s="7"/>
    </row>
    <row r="5" spans="1:12" s="1" customFormat="1" ht="15" x14ac:dyDescent="0.25">
      <c r="A5" s="8" t="s">
        <v>0</v>
      </c>
      <c r="B5" s="8"/>
      <c r="C5" s="8"/>
      <c r="D5" s="8"/>
    </row>
    <row r="6" spans="1:12" s="1" customFormat="1" ht="14.25" x14ac:dyDescent="0.2">
      <c r="A6" s="2" t="s">
        <v>1</v>
      </c>
      <c r="B6" s="2"/>
      <c r="C6" s="2"/>
      <c r="D6" s="2"/>
    </row>
    <row r="7" spans="1:12" s="1" customFormat="1" ht="14.25" x14ac:dyDescent="0.2">
      <c r="A7" s="2" t="s">
        <v>2</v>
      </c>
      <c r="B7" s="2"/>
      <c r="C7" s="2"/>
      <c r="D7" s="2"/>
    </row>
    <row r="8" spans="1:12" s="1" customFormat="1" ht="14.25" x14ac:dyDescent="0.2">
      <c r="A8" s="2" t="s">
        <v>3</v>
      </c>
      <c r="B8" s="2"/>
      <c r="C8" s="2"/>
      <c r="D8" s="2"/>
    </row>
    <row r="9" spans="1:12" s="1" customFormat="1" ht="14.25" x14ac:dyDescent="0.2">
      <c r="A9" s="2" t="s">
        <v>4</v>
      </c>
      <c r="B9" s="2"/>
      <c r="C9" s="2"/>
      <c r="D9" s="2"/>
    </row>
    <row r="10" spans="1:12" ht="9.75" customHeight="1" x14ac:dyDescent="0.2"/>
    <row r="11" spans="1:12" ht="14.1" customHeight="1" x14ac:dyDescent="0.2">
      <c r="B11" s="9" t="s">
        <v>5</v>
      </c>
    </row>
    <row r="12" spans="1:12" ht="14.1" customHeight="1" x14ac:dyDescent="0.25">
      <c r="B12" s="4" t="s">
        <v>6</v>
      </c>
      <c r="F12"/>
      <c r="G12"/>
      <c r="H12"/>
      <c r="I12"/>
      <c r="J12"/>
      <c r="K12"/>
      <c r="L12" s="10"/>
    </row>
    <row r="13" spans="1:12" ht="14.1" customHeight="1" x14ac:dyDescent="0.25">
      <c r="B13" s="11" t="s">
        <v>7</v>
      </c>
      <c r="C13" s="12">
        <f>+[1]Banco!D27+'[1] caja'!C29</f>
        <v>164427432.33999997</v>
      </c>
      <c r="E13" s="13"/>
      <c r="F13"/>
      <c r="G13"/>
      <c r="H13"/>
      <c r="I13"/>
      <c r="J13"/>
      <c r="K13"/>
      <c r="L13" s="10"/>
    </row>
    <row r="14" spans="1:12" ht="14.1" customHeight="1" x14ac:dyDescent="0.25">
      <c r="B14" s="14" t="s">
        <v>8</v>
      </c>
      <c r="C14" s="12">
        <f>+[1]CXC!D31</f>
        <v>12612728.27</v>
      </c>
      <c r="F14"/>
      <c r="G14"/>
      <c r="H14"/>
      <c r="I14"/>
      <c r="J14"/>
      <c r="K14"/>
      <c r="L14" s="10"/>
    </row>
    <row r="15" spans="1:12" ht="14.1" customHeight="1" x14ac:dyDescent="0.25">
      <c r="B15" s="14" t="s">
        <v>9</v>
      </c>
      <c r="C15" s="12">
        <f>+'[1]inv. '!C32</f>
        <v>225934268.76000002</v>
      </c>
      <c r="E15" s="10"/>
      <c r="F15"/>
      <c r="G15"/>
      <c r="H15"/>
      <c r="I15"/>
      <c r="J15"/>
      <c r="K15"/>
      <c r="L15" s="10"/>
    </row>
    <row r="16" spans="1:12" ht="14.1" customHeight="1" x14ac:dyDescent="0.25">
      <c r="B16" s="14" t="s">
        <v>10</v>
      </c>
      <c r="C16" s="10">
        <v>10686787.060000001</v>
      </c>
      <c r="E16" s="10"/>
      <c r="F16"/>
      <c r="G16"/>
      <c r="H16"/>
      <c r="I16"/>
      <c r="J16"/>
      <c r="K16"/>
      <c r="L16" s="10"/>
    </row>
    <row r="17" spans="2:12" ht="14.1" customHeight="1" x14ac:dyDescent="0.25">
      <c r="B17" s="14" t="s">
        <v>11</v>
      </c>
      <c r="C17" s="10">
        <v>1521796.17</v>
      </c>
      <c r="E17" s="10"/>
      <c r="F17"/>
      <c r="G17"/>
      <c r="H17"/>
      <c r="I17"/>
      <c r="J17"/>
      <c r="K17"/>
      <c r="L17" s="10"/>
    </row>
    <row r="18" spans="2:12" ht="14.1" customHeight="1" thickBot="1" x14ac:dyDescent="0.3">
      <c r="B18" s="15" t="s">
        <v>12</v>
      </c>
      <c r="C18" s="16">
        <f>SUM(C13:C17)</f>
        <v>415183012.60000002</v>
      </c>
      <c r="D18" s="10"/>
      <c r="E18" s="13"/>
      <c r="F18" s="17"/>
      <c r="G18" s="10"/>
      <c r="H18" s="10"/>
      <c r="I18"/>
      <c r="J18"/>
    </row>
    <row r="19" spans="2:12" ht="14.1" customHeight="1" thickTop="1" x14ac:dyDescent="0.25">
      <c r="C19" s="12"/>
      <c r="E19" s="17"/>
      <c r="F19" s="17"/>
      <c r="G19" s="10"/>
      <c r="H19" s="10"/>
      <c r="I19"/>
      <c r="J19"/>
      <c r="L19" s="12"/>
    </row>
    <row r="20" spans="2:12" ht="14.1" customHeight="1" x14ac:dyDescent="0.25">
      <c r="B20" s="4" t="s">
        <v>13</v>
      </c>
      <c r="C20" s="12"/>
      <c r="E20" s="17"/>
      <c r="F20" s="18"/>
      <c r="G20" s="10"/>
      <c r="H20"/>
      <c r="I20"/>
      <c r="J20"/>
      <c r="L20" s="12"/>
    </row>
    <row r="21" spans="2:12" ht="14.1" customHeight="1" x14ac:dyDescent="0.25">
      <c r="B21" s="4" t="s">
        <v>14</v>
      </c>
      <c r="C21" s="19">
        <f>+'[1]Apilc Depreciacion'!B25</f>
        <v>298960932</v>
      </c>
      <c r="E21"/>
      <c r="F21"/>
      <c r="G21" s="10"/>
      <c r="H21"/>
      <c r="I21"/>
      <c r="J21"/>
      <c r="L21" s="12"/>
    </row>
    <row r="22" spans="2:12" ht="14.1" customHeight="1" x14ac:dyDescent="0.25">
      <c r="B22" s="4" t="s">
        <v>15</v>
      </c>
      <c r="C22" s="19">
        <f>+'[1]Apilc Depreciacion'!B26</f>
        <v>178984290.30000001</v>
      </c>
      <c r="E22" s="44"/>
      <c r="F22" s="45"/>
      <c r="G22" s="45"/>
      <c r="H22"/>
      <c r="I22"/>
      <c r="J22"/>
    </row>
    <row r="23" spans="2:12" ht="14.1" customHeight="1" x14ac:dyDescent="0.25">
      <c r="B23" s="4" t="s">
        <v>16</v>
      </c>
      <c r="C23" s="19">
        <f>+'[1]Equipos de Oficina'!D7060</f>
        <v>73919349.719999388</v>
      </c>
      <c r="E23" s="45"/>
      <c r="F23" s="44"/>
      <c r="G23" s="45"/>
    </row>
    <row r="24" spans="2:12" ht="14.1" customHeight="1" x14ac:dyDescent="0.25">
      <c r="B24" s="4" t="s">
        <v>17</v>
      </c>
      <c r="C24" s="19">
        <v>63238409.939999998</v>
      </c>
      <c r="E24" s="46"/>
      <c r="F24" s="45"/>
      <c r="G24" s="45"/>
    </row>
    <row r="25" spans="2:12" ht="14.1" customHeight="1" x14ac:dyDescent="0.25">
      <c r="B25" s="4" t="s">
        <v>18</v>
      </c>
      <c r="C25" s="10">
        <v>8267696.3600000003</v>
      </c>
      <c r="E25" s="44"/>
      <c r="F25" s="45"/>
      <c r="G25" s="45"/>
      <c r="H25" s="12"/>
    </row>
    <row r="26" spans="2:12" ht="14.1" customHeight="1" x14ac:dyDescent="0.25">
      <c r="B26" s="4" t="s">
        <v>19</v>
      </c>
      <c r="C26" s="19">
        <v>119399561.47</v>
      </c>
      <c r="E26" s="45"/>
      <c r="F26" s="45"/>
      <c r="G26" s="45"/>
    </row>
    <row r="27" spans="2:12" ht="14.1" customHeight="1" x14ac:dyDescent="0.25">
      <c r="B27" s="4" t="s">
        <v>20</v>
      </c>
      <c r="C27" s="20">
        <v>139311335.00999999</v>
      </c>
      <c r="E27" s="44"/>
      <c r="F27" s="45"/>
      <c r="G27" s="44"/>
    </row>
    <row r="28" spans="2:12" ht="14.1" customHeight="1" x14ac:dyDescent="0.25">
      <c r="B28" s="4" t="s">
        <v>21</v>
      </c>
      <c r="C28" s="19">
        <v>3659304043.1300001</v>
      </c>
      <c r="E28" s="44"/>
      <c r="F28" s="45"/>
      <c r="G28" s="45"/>
    </row>
    <row r="29" spans="2:12" ht="14.1" customHeight="1" x14ac:dyDescent="0.25">
      <c r="B29" s="21" t="s">
        <v>22</v>
      </c>
      <c r="C29" s="22">
        <v>1623680</v>
      </c>
      <c r="E29" s="45"/>
      <c r="F29" s="45"/>
      <c r="G29" s="45"/>
    </row>
    <row r="30" spans="2:12" ht="14.1" customHeight="1" thickBot="1" x14ac:dyDescent="0.3">
      <c r="B30" s="15" t="s">
        <v>23</v>
      </c>
      <c r="C30" s="23">
        <f>SUM(C21:C29)</f>
        <v>4543009297.9299994</v>
      </c>
      <c r="E30" s="47"/>
      <c r="F30" s="45"/>
      <c r="G30" s="44"/>
    </row>
    <row r="31" spans="2:12" ht="14.1" customHeight="1" thickTop="1" x14ac:dyDescent="0.25">
      <c r="C31" s="12"/>
      <c r="E31" s="45"/>
      <c r="F31" s="45"/>
      <c r="G31" s="44"/>
    </row>
    <row r="32" spans="2:12" ht="14.1" customHeight="1" x14ac:dyDescent="0.25">
      <c r="B32" s="4" t="s">
        <v>24</v>
      </c>
      <c r="C32" s="12"/>
      <c r="E32" s="44"/>
      <c r="F32" s="44"/>
      <c r="G32" s="45"/>
    </row>
    <row r="33" spans="2:8" ht="14.1" customHeight="1" x14ac:dyDescent="0.25">
      <c r="B33" s="4" t="s">
        <v>25</v>
      </c>
      <c r="C33" s="10">
        <f>+'[1]Apilc Depreciacion'!D26</f>
        <v>97012164.560000002</v>
      </c>
      <c r="E33" s="44"/>
      <c r="F33" s="47"/>
      <c r="G33" s="45"/>
    </row>
    <row r="34" spans="2:8" ht="14.1" customHeight="1" x14ac:dyDescent="0.25">
      <c r="B34" s="24" t="s">
        <v>26</v>
      </c>
      <c r="C34" s="10">
        <f>+'[1]Apilc Depreciacion'!D27</f>
        <v>56546503.079999998</v>
      </c>
      <c r="D34" s="25"/>
      <c r="E34" s="47"/>
      <c r="F34" s="47"/>
      <c r="G34" s="44"/>
    </row>
    <row r="35" spans="2:8" ht="14.1" customHeight="1" x14ac:dyDescent="0.25">
      <c r="B35" s="4" t="s">
        <v>27</v>
      </c>
      <c r="C35" s="10">
        <f>+'[1]Apilc Depreciacion'!D29</f>
        <v>5114934.5</v>
      </c>
      <c r="E35" s="44"/>
      <c r="F35" s="47"/>
      <c r="G35" s="44"/>
    </row>
    <row r="36" spans="2:8" ht="14.1" customHeight="1" x14ac:dyDescent="0.25">
      <c r="B36" s="4" t="s">
        <v>28</v>
      </c>
      <c r="C36" s="10">
        <f>+'[1]Apilc Depreciacion'!D28</f>
        <v>55949452.770000003</v>
      </c>
      <c r="E36" s="44"/>
      <c r="F36" s="44"/>
      <c r="G36" s="47"/>
      <c r="H36"/>
    </row>
    <row r="37" spans="2:8" ht="14.1" customHeight="1" x14ac:dyDescent="0.25">
      <c r="B37" s="4" t="s">
        <v>29</v>
      </c>
      <c r="C37" s="10">
        <f>+'[1]Apilc Depreciacion'!D30</f>
        <v>92018800.489999995</v>
      </c>
      <c r="E37" s="48"/>
      <c r="F37" s="44"/>
      <c r="G37" s="45"/>
      <c r="H37"/>
    </row>
    <row r="38" spans="2:8" ht="14.1" customHeight="1" x14ac:dyDescent="0.25">
      <c r="B38" s="4" t="s">
        <v>30</v>
      </c>
      <c r="C38" s="10">
        <f>+[1]Depreciacion!D24</f>
        <v>7821441.0800000001</v>
      </c>
      <c r="E38" s="48"/>
      <c r="F38" s="44"/>
      <c r="G38" s="45"/>
      <c r="H38"/>
    </row>
    <row r="39" spans="2:8" ht="14.1" customHeight="1" x14ac:dyDescent="0.25">
      <c r="B39" s="4" t="s">
        <v>31</v>
      </c>
      <c r="C39" s="10">
        <f>+[1]Depreciacion!D25</f>
        <v>68364043.450000003</v>
      </c>
      <c r="E39" s="48"/>
      <c r="F39" s="44"/>
      <c r="G39" s="45"/>
      <c r="H39"/>
    </row>
    <row r="40" spans="2:8" ht="14.1" customHeight="1" x14ac:dyDescent="0.25">
      <c r="B40" s="24" t="s">
        <v>32</v>
      </c>
      <c r="C40" s="10">
        <f>+[1]Depreciacion!D26</f>
        <v>15133240.82</v>
      </c>
      <c r="E40" s="48"/>
      <c r="F40" s="44"/>
      <c r="G40" s="45"/>
      <c r="H40" s="10"/>
    </row>
    <row r="41" spans="2:8" ht="14.1" customHeight="1" x14ac:dyDescent="0.25">
      <c r="B41" s="4" t="s">
        <v>33</v>
      </c>
      <c r="C41" s="10">
        <f>+[1]Depreciacion!D27</f>
        <v>6720377.2999999998</v>
      </c>
      <c r="E41" s="48"/>
      <c r="F41" s="44"/>
      <c r="G41" s="44"/>
      <c r="H41"/>
    </row>
    <row r="42" spans="2:8" ht="14.1" customHeight="1" x14ac:dyDescent="0.25">
      <c r="B42" s="4" t="s">
        <v>34</v>
      </c>
      <c r="C42" s="26">
        <f>+[1]Depreciacion!D28</f>
        <v>2207139.92</v>
      </c>
      <c r="E42" s="45"/>
      <c r="F42" s="48"/>
      <c r="G42" s="49"/>
    </row>
    <row r="43" spans="2:8" ht="14.1" customHeight="1" x14ac:dyDescent="0.25">
      <c r="B43" s="4" t="s">
        <v>35</v>
      </c>
      <c r="C43" s="10">
        <f>+[1]Depreciacion!D29</f>
        <v>3440222530.0799999</v>
      </c>
      <c r="E43" s="47"/>
      <c r="F43" s="48"/>
      <c r="G43" s="49"/>
    </row>
    <row r="44" spans="2:8" ht="14.1" customHeight="1" x14ac:dyDescent="0.25">
      <c r="B44" t="s">
        <v>36</v>
      </c>
      <c r="C44" s="27">
        <f>+'[1]Apilc Depreciacion'!D37</f>
        <v>125394.44</v>
      </c>
      <c r="D44" s="10"/>
      <c r="E44" s="48"/>
      <c r="F44" s="48"/>
      <c r="G44" s="50"/>
    </row>
    <row r="45" spans="2:8" ht="14.1" customHeight="1" x14ac:dyDescent="0.2">
      <c r="B45" s="15" t="s">
        <v>37</v>
      </c>
      <c r="C45" s="29">
        <f>SUM(C33:C44)</f>
        <v>3847236022.4899998</v>
      </c>
      <c r="E45" s="48"/>
      <c r="F45" s="48"/>
      <c r="G45" s="49"/>
    </row>
    <row r="46" spans="2:8" ht="14.1" customHeight="1" x14ac:dyDescent="0.2">
      <c r="C46" s="12"/>
      <c r="E46" s="48"/>
      <c r="F46" s="48"/>
      <c r="G46" s="49"/>
    </row>
    <row r="47" spans="2:8" ht="14.1" customHeight="1" thickBot="1" x14ac:dyDescent="0.3">
      <c r="B47" s="4" t="s">
        <v>38</v>
      </c>
      <c r="C47" s="30">
        <f>SUM(C30-C45)</f>
        <v>695773275.43999958</v>
      </c>
      <c r="E47" s="45"/>
      <c r="F47" s="45"/>
      <c r="G47" s="49"/>
    </row>
    <row r="48" spans="2:8" ht="14.1" customHeight="1" thickTop="1" x14ac:dyDescent="0.25">
      <c r="C48" s="12"/>
      <c r="E48" s="48"/>
      <c r="F48" s="45"/>
      <c r="G48" s="51"/>
    </row>
    <row r="49" spans="2:7" ht="14.1" customHeight="1" x14ac:dyDescent="0.25">
      <c r="B49" s="4" t="s">
        <v>39</v>
      </c>
      <c r="C49" s="12">
        <f>+'[1]CONTS. EN PROCESO'!C19</f>
        <v>44264255.899999999</v>
      </c>
      <c r="E49" s="48"/>
      <c r="F49" s="46"/>
      <c r="G49" s="51"/>
    </row>
    <row r="50" spans="2:7" ht="14.1" customHeight="1" x14ac:dyDescent="0.25">
      <c r="C50" s="12"/>
      <c r="E50" s="48"/>
      <c r="F50" s="45"/>
      <c r="G50" s="51"/>
    </row>
    <row r="51" spans="2:7" ht="14.1" customHeight="1" thickBot="1" x14ac:dyDescent="0.3">
      <c r="B51" s="15" t="s">
        <v>40</v>
      </c>
      <c r="C51" s="23">
        <f>SUM(C18+C47+C49)</f>
        <v>1155220543.9399996</v>
      </c>
      <c r="E51" s="45"/>
      <c r="F51" s="46"/>
      <c r="G51" s="49"/>
    </row>
    <row r="52" spans="2:7" ht="14.1" customHeight="1" thickTop="1" x14ac:dyDescent="0.25">
      <c r="C52" s="12"/>
      <c r="E52" s="45"/>
      <c r="F52" s="48"/>
      <c r="G52" s="49"/>
    </row>
    <row r="53" spans="2:7" ht="14.1" customHeight="1" x14ac:dyDescent="0.2">
      <c r="B53" s="9"/>
      <c r="C53" s="12"/>
      <c r="E53" s="48"/>
      <c r="F53" s="48"/>
      <c r="G53" s="50"/>
    </row>
    <row r="54" spans="2:7" ht="14.1" customHeight="1" x14ac:dyDescent="0.2">
      <c r="B54" s="9" t="s">
        <v>41</v>
      </c>
      <c r="C54" s="31"/>
      <c r="E54" s="48"/>
      <c r="F54" s="48"/>
      <c r="G54" s="49"/>
    </row>
    <row r="55" spans="2:7" ht="14.1" customHeight="1" x14ac:dyDescent="0.2">
      <c r="B55" s="32" t="s">
        <v>42</v>
      </c>
      <c r="C55" s="12">
        <f>+[1]CXP!D114+'[1]acumulaciones por pagar'!B25</f>
        <v>215879002.60000002</v>
      </c>
      <c r="D55" s="28"/>
      <c r="E55" s="48"/>
      <c r="F55" s="48"/>
      <c r="G55" s="49"/>
    </row>
    <row r="56" spans="2:7" ht="14.1" customHeight="1" thickBot="1" x14ac:dyDescent="0.25">
      <c r="B56" s="15" t="s">
        <v>43</v>
      </c>
      <c r="C56" s="33">
        <f>+C55</f>
        <v>215879002.60000002</v>
      </c>
      <c r="D56" s="28"/>
      <c r="E56" s="48"/>
      <c r="F56" s="48"/>
      <c r="G56" s="49"/>
    </row>
    <row r="57" spans="2:7" ht="14.1" customHeight="1" thickTop="1" x14ac:dyDescent="0.2">
      <c r="C57" s="12"/>
      <c r="E57" s="48"/>
      <c r="F57" s="48"/>
      <c r="G57" s="49"/>
    </row>
    <row r="58" spans="2:7" ht="14.1" customHeight="1" x14ac:dyDescent="0.2">
      <c r="B58" s="15" t="s">
        <v>43</v>
      </c>
      <c r="C58" s="34">
        <f>SUM(C56+C57)</f>
        <v>215879002.60000002</v>
      </c>
      <c r="E58" s="48"/>
      <c r="F58" s="48"/>
      <c r="G58" s="49"/>
    </row>
    <row r="59" spans="2:7" ht="14.1" customHeight="1" x14ac:dyDescent="0.25">
      <c r="B59" s="9"/>
      <c r="C59" s="12"/>
      <c r="D59" s="4"/>
      <c r="E59" s="47"/>
      <c r="F59" s="48"/>
      <c r="G59" s="49"/>
    </row>
    <row r="60" spans="2:7" ht="14.1" customHeight="1" x14ac:dyDescent="0.25">
      <c r="B60" s="35" t="s">
        <v>44</v>
      </c>
      <c r="C60" s="12">
        <f>+[1]PATRIMONIO!B21</f>
        <v>777537016.98000002</v>
      </c>
      <c r="E60" s="48"/>
      <c r="F60" s="45"/>
      <c r="G60" s="49"/>
    </row>
    <row r="61" spans="2:7" ht="14.1" customHeight="1" x14ac:dyDescent="0.2">
      <c r="B61" s="36" t="s">
        <v>45</v>
      </c>
      <c r="C61" s="12">
        <f>+'[1]Estado de Resultados'!C36</f>
        <v>161804524.3599999</v>
      </c>
      <c r="E61" s="48"/>
      <c r="F61" s="48"/>
      <c r="G61" s="49"/>
    </row>
    <row r="62" spans="2:7" ht="14.1" customHeight="1" thickBot="1" x14ac:dyDescent="0.25">
      <c r="B62" s="52" t="s">
        <v>46</v>
      </c>
      <c r="C62" s="37">
        <f>SUM(C60:C61)</f>
        <v>939341541.33999991</v>
      </c>
      <c r="E62" s="48"/>
      <c r="F62" s="48"/>
      <c r="G62" s="49"/>
    </row>
    <row r="63" spans="2:7" ht="14.1" customHeight="1" thickTop="1" thickBot="1" x14ac:dyDescent="0.3">
      <c r="B63" s="38" t="s">
        <v>47</v>
      </c>
      <c r="C63" s="23">
        <f>SUM(C58+C62)</f>
        <v>1155220543.9400001</v>
      </c>
      <c r="D63" s="10"/>
      <c r="E63" s="10"/>
    </row>
    <row r="64" spans="2:7" ht="13.5" thickTop="1" x14ac:dyDescent="0.2">
      <c r="C64" s="12"/>
    </row>
    <row r="65" spans="2:4" x14ac:dyDescent="0.2">
      <c r="C65" s="12"/>
    </row>
    <row r="66" spans="2:4" x14ac:dyDescent="0.2">
      <c r="C66" s="12"/>
    </row>
    <row r="67" spans="2:4" x14ac:dyDescent="0.2">
      <c r="C67" s="12"/>
    </row>
    <row r="68" spans="2:4" x14ac:dyDescent="0.2">
      <c r="C68" s="12"/>
    </row>
    <row r="69" spans="2:4" x14ac:dyDescent="0.2">
      <c r="C69" s="12"/>
    </row>
    <row r="70" spans="2:4" x14ac:dyDescent="0.2">
      <c r="B70" s="9" t="s">
        <v>48</v>
      </c>
      <c r="C70" s="39" t="s">
        <v>49</v>
      </c>
      <c r="D70" s="40"/>
    </row>
    <row r="71" spans="2:4" x14ac:dyDescent="0.2">
      <c r="B71" s="41" t="s">
        <v>50</v>
      </c>
      <c r="C71" s="42" t="s">
        <v>51</v>
      </c>
      <c r="D71" s="40"/>
    </row>
    <row r="72" spans="2:4" x14ac:dyDescent="0.2">
      <c r="B72" s="43" t="s">
        <v>52</v>
      </c>
      <c r="C72" s="42" t="s">
        <v>53</v>
      </c>
      <c r="D72" s="4"/>
    </row>
  </sheetData>
  <mergeCells count="6">
    <mergeCell ref="B1:D1"/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dcterms:created xsi:type="dcterms:W3CDTF">2025-06-18T11:37:31Z</dcterms:created>
  <dcterms:modified xsi:type="dcterms:W3CDTF">2025-06-18T11:38:18Z</dcterms:modified>
</cp:coreProperties>
</file>