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.10.41\Publica\Direccion Financiera\ACTIVIDADES PRESUPUESTO 2025\INFORMES MENSUALES, LIBRE ACCESO, 2025\"/>
    </mc:Choice>
  </mc:AlternateContent>
  <xr:revisionPtr revIDLastSave="0" documentId="13_ncr:1_{B768065F-8287-4E39-8434-E73A2774AD6A}" xr6:coauthVersionLast="47" xr6:coauthVersionMax="47" xr10:uidLastSave="{00000000-0000-0000-0000-000000000000}"/>
  <bookViews>
    <workbookView xWindow="-120" yWindow="-120" windowWidth="29040" windowHeight="15720" activeTab="1" xr2:uid="{CD74C4A9-72A3-4581-AEAC-A0A780FD18F7}"/>
  </bookViews>
  <sheets>
    <sheet name="AGOSTO" sheetId="1" r:id="rId1"/>
    <sheet name="SEPTIEMB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2" l="1"/>
  <c r="O42" i="2"/>
  <c r="N42" i="2"/>
  <c r="M42" i="2"/>
  <c r="L42" i="2"/>
  <c r="K42" i="2"/>
  <c r="J42" i="2"/>
  <c r="I42" i="2"/>
  <c r="H42" i="2"/>
  <c r="F42" i="2"/>
  <c r="D42" i="2"/>
  <c r="C42" i="2"/>
  <c r="P41" i="2"/>
  <c r="E41" i="2"/>
  <c r="P40" i="2"/>
  <c r="E40" i="2"/>
  <c r="P39" i="2"/>
  <c r="E39" i="2"/>
  <c r="P38" i="2"/>
  <c r="E38" i="2"/>
  <c r="P37" i="2"/>
  <c r="E37" i="2"/>
  <c r="P36" i="2"/>
  <c r="E36" i="2"/>
  <c r="E42" i="2" s="1"/>
  <c r="O34" i="2"/>
  <c r="N34" i="2"/>
  <c r="M34" i="2"/>
  <c r="L34" i="2"/>
  <c r="K34" i="2"/>
  <c r="J34" i="2"/>
  <c r="I34" i="2"/>
  <c r="H34" i="2"/>
  <c r="F34" i="2"/>
  <c r="D34" i="2"/>
  <c r="C34" i="2"/>
  <c r="P33" i="2"/>
  <c r="E33" i="2"/>
  <c r="P32" i="2"/>
  <c r="E32" i="2"/>
  <c r="P31" i="2"/>
  <c r="E31" i="2"/>
  <c r="P30" i="2"/>
  <c r="E30" i="2"/>
  <c r="P29" i="2"/>
  <c r="E29" i="2"/>
  <c r="P28" i="2"/>
  <c r="E28" i="2"/>
  <c r="P27" i="2"/>
  <c r="E27" i="2"/>
  <c r="P26" i="2"/>
  <c r="P34" i="2" s="1"/>
  <c r="E26" i="2"/>
  <c r="E34" i="2" s="1"/>
  <c r="O23" i="2"/>
  <c r="O44" i="2" s="1"/>
  <c r="N23" i="2"/>
  <c r="M23" i="2"/>
  <c r="L23" i="2"/>
  <c r="K23" i="2"/>
  <c r="J23" i="2"/>
  <c r="I23" i="2"/>
  <c r="H23" i="2"/>
  <c r="F23" i="2"/>
  <c r="D23" i="2"/>
  <c r="C23" i="2"/>
  <c r="P22" i="2"/>
  <c r="E22" i="2"/>
  <c r="P21" i="2"/>
  <c r="E21" i="2"/>
  <c r="P20" i="2"/>
  <c r="E20" i="2"/>
  <c r="P19" i="2"/>
  <c r="E19" i="2"/>
  <c r="P18" i="2"/>
  <c r="E18" i="2"/>
  <c r="P17" i="2"/>
  <c r="E17" i="2"/>
  <c r="P16" i="2"/>
  <c r="E16" i="2"/>
  <c r="P15" i="2"/>
  <c r="P23" i="2" s="1"/>
  <c r="E15" i="2"/>
  <c r="E23" i="2" s="1"/>
  <c r="P14" i="2"/>
  <c r="E14" i="2"/>
  <c r="O12" i="2"/>
  <c r="N12" i="2"/>
  <c r="N44" i="2" s="1"/>
  <c r="M12" i="2"/>
  <c r="M44" i="2" s="1"/>
  <c r="L12" i="2"/>
  <c r="L44" i="2" s="1"/>
  <c r="K12" i="2"/>
  <c r="K44" i="2" s="1"/>
  <c r="J12" i="2"/>
  <c r="J44" i="2" s="1"/>
  <c r="I12" i="2"/>
  <c r="I44" i="2" s="1"/>
  <c r="H12" i="2"/>
  <c r="H44" i="2" s="1"/>
  <c r="G12" i="2"/>
  <c r="G44" i="2" s="1"/>
  <c r="F12" i="2"/>
  <c r="F44" i="2" s="1"/>
  <c r="D12" i="2"/>
  <c r="D44" i="2" s="1"/>
  <c r="C12" i="2"/>
  <c r="C44" i="2" s="1"/>
  <c r="P11" i="2"/>
  <c r="E11" i="2"/>
  <c r="P10" i="2"/>
  <c r="E10" i="2"/>
  <c r="P9" i="2"/>
  <c r="P12" i="2" s="1"/>
  <c r="E9" i="2"/>
  <c r="E12" i="2" s="1"/>
  <c r="E9" i="1"/>
  <c r="O9" i="1"/>
  <c r="E10" i="1"/>
  <c r="O10" i="1"/>
  <c r="E11" i="1"/>
  <c r="O11" i="1"/>
  <c r="C12" i="1"/>
  <c r="C44" i="1" s="1"/>
  <c r="D12" i="1"/>
  <c r="D44" i="1" s="1"/>
  <c r="E12" i="1"/>
  <c r="F12" i="1"/>
  <c r="F44" i="1" s="1"/>
  <c r="G12" i="1"/>
  <c r="G44" i="1" s="1"/>
  <c r="H12" i="1"/>
  <c r="H44" i="1" s="1"/>
  <c r="I12" i="1"/>
  <c r="I44" i="1" s="1"/>
  <c r="J12" i="1"/>
  <c r="J44" i="1" s="1"/>
  <c r="K12" i="1"/>
  <c r="L12" i="1"/>
  <c r="L44" i="1" s="1"/>
  <c r="M12" i="1"/>
  <c r="M44" i="1" s="1"/>
  <c r="N12" i="1"/>
  <c r="N44" i="1" s="1"/>
  <c r="O12" i="1"/>
  <c r="E14" i="1"/>
  <c r="O14" i="1"/>
  <c r="E15" i="1"/>
  <c r="O15" i="1"/>
  <c r="E16" i="1"/>
  <c r="O16" i="1"/>
  <c r="E17" i="1"/>
  <c r="O17" i="1"/>
  <c r="E18" i="1"/>
  <c r="O18" i="1"/>
  <c r="E19" i="1"/>
  <c r="O19" i="1"/>
  <c r="E20" i="1"/>
  <c r="O20" i="1"/>
  <c r="E21" i="1"/>
  <c r="O21" i="1"/>
  <c r="E22" i="1"/>
  <c r="O22" i="1"/>
  <c r="C23" i="1"/>
  <c r="D23" i="1"/>
  <c r="E23" i="1"/>
  <c r="F23" i="1"/>
  <c r="H23" i="1"/>
  <c r="I23" i="1"/>
  <c r="J23" i="1"/>
  <c r="K23" i="1"/>
  <c r="K44" i="1" s="1"/>
  <c r="L23" i="1"/>
  <c r="M23" i="1"/>
  <c r="N23" i="1"/>
  <c r="O23" i="1"/>
  <c r="E26" i="1"/>
  <c r="O26" i="1"/>
  <c r="E27" i="1"/>
  <c r="O27" i="1"/>
  <c r="E28" i="1"/>
  <c r="O28" i="1"/>
  <c r="E29" i="1"/>
  <c r="O29" i="1"/>
  <c r="E30" i="1"/>
  <c r="O30" i="1"/>
  <c r="E31" i="1"/>
  <c r="O31" i="1"/>
  <c r="E32" i="1"/>
  <c r="E34" i="1" s="1"/>
  <c r="O32" i="1"/>
  <c r="O34" i="1" s="1"/>
  <c r="E33" i="1"/>
  <c r="O33" i="1"/>
  <c r="C34" i="1"/>
  <c r="D34" i="1"/>
  <c r="F34" i="1"/>
  <c r="H34" i="1"/>
  <c r="I34" i="1"/>
  <c r="J34" i="1"/>
  <c r="K34" i="1"/>
  <c r="L34" i="1"/>
  <c r="M34" i="1"/>
  <c r="N34" i="1"/>
  <c r="E36" i="1"/>
  <c r="O36" i="1"/>
  <c r="E37" i="1"/>
  <c r="O37" i="1"/>
  <c r="E38" i="1"/>
  <c r="O38" i="1"/>
  <c r="E39" i="1"/>
  <c r="O39" i="1"/>
  <c r="E40" i="1"/>
  <c r="O40" i="1"/>
  <c r="E41" i="1"/>
  <c r="E42" i="1" s="1"/>
  <c r="O41" i="1"/>
  <c r="O42" i="1" s="1"/>
  <c r="C42" i="1"/>
  <c r="D42" i="1"/>
  <c r="F42" i="1"/>
  <c r="H42" i="1"/>
  <c r="I42" i="1"/>
  <c r="J42" i="1"/>
  <c r="K42" i="1"/>
  <c r="L42" i="1"/>
  <c r="M42" i="1"/>
  <c r="N42" i="1"/>
  <c r="E44" i="2" l="1"/>
  <c r="P44" i="2"/>
  <c r="E44" i="1"/>
  <c r="O44" i="1"/>
</calcChain>
</file>

<file path=xl/sharedStrings.xml><?xml version="1.0" encoding="utf-8"?>
<sst xmlns="http://schemas.openxmlformats.org/spreadsheetml/2006/main" count="171" uniqueCount="87">
  <si>
    <t>---------------------------------------------------</t>
  </si>
  <si>
    <t xml:space="preserve">   Directora Financiera</t>
  </si>
  <si>
    <t>Gerente  De Presupuesto</t>
  </si>
  <si>
    <t xml:space="preserve">   Licda. Lidia E. Esteves F. </t>
  </si>
  <si>
    <t xml:space="preserve">Lic. Maria Filomena Cruz </t>
  </si>
  <si>
    <t xml:space="preserve">   Revisado Por:</t>
  </si>
  <si>
    <t>Revisado Por:</t>
  </si>
  <si>
    <t>TOTAL PRESUPUESTO ASIGNADO</t>
  </si>
  <si>
    <t>TOTAL BIENES MUEBLES, INMUEBLES E INTANGIBLES</t>
  </si>
  <si>
    <t>EQUIPOS DE DEFENSA Y SEGURIDAD</t>
  </si>
  <si>
    <t>2.6.6</t>
  </si>
  <si>
    <t>MAQUINARIA, OTROS EQUIPOS Y HERRAMIENTAS</t>
  </si>
  <si>
    <t>2.6.5</t>
  </si>
  <si>
    <t>VEHÍCULOS Y EQUIPO DE TRANSPORTE, TRACCIÓN Y ELEVACIÓN</t>
  </si>
  <si>
    <t>2.6.4</t>
  </si>
  <si>
    <t>EQUIPO EINSTRUMENTAL CIENTIFICO Y LABORATORIO</t>
  </si>
  <si>
    <t>2.6.3</t>
  </si>
  <si>
    <t>MOBILIARIO Y EQUIPO DE AUDIO, AUDIOVISUAL, RECREATIVO Y EDUCACIONAL</t>
  </si>
  <si>
    <t>2.6.2</t>
  </si>
  <si>
    <t>MOBILIARIO Y EQUIPO</t>
  </si>
  <si>
    <t>2.6.1</t>
  </si>
  <si>
    <t>TOTAL MATERIALES Y SUMINISTROS</t>
  </si>
  <si>
    <t>PRODUCTOS Y ÚTILES VARIOS</t>
  </si>
  <si>
    <t>2.3.9</t>
  </si>
  <si>
    <t>COMBUSTIBLES, LUBRICANTES, PRODUCTOS QUÍMICOS Y CONEXOS</t>
  </si>
  <si>
    <t>2.3.7</t>
  </si>
  <si>
    <t>PRODUCTOS DE MINERALES, METÁLICOS Y NO METÁLICOS</t>
  </si>
  <si>
    <t>2.3.6</t>
  </si>
  <si>
    <t>CUERO, CAUCHO Y PLÁSTICO</t>
  </si>
  <si>
    <t>2.3.5</t>
  </si>
  <si>
    <t>PRODUCTOS FARMACÉUTICOS</t>
  </si>
  <si>
    <t>2.3.4</t>
  </si>
  <si>
    <t>PAPEL, CARTÓN E IMPRESOS</t>
  </si>
  <si>
    <t>2.3.3</t>
  </si>
  <si>
    <t>TEXTILES Y VESTUARIOS</t>
  </si>
  <si>
    <t>2.3.2</t>
  </si>
  <si>
    <t>ALIMENTOS Y PRODUCTOS AGROFORESTALES</t>
  </si>
  <si>
    <t>2.3.1</t>
  </si>
  <si>
    <t>TOTAL CONTRATACIÓN DE SERVICIOS</t>
  </si>
  <si>
    <t>OTRAS CONTRATACIONES DE SERVICIOS</t>
  </si>
  <si>
    <t>2.2.9</t>
  </si>
  <si>
    <t>OTROS SERVICIOS NO INCLUIDOS EN CONCEPTOS ANTERIORES</t>
  </si>
  <si>
    <t>2.2.8</t>
  </si>
  <si>
    <r>
      <rPr>
        <sz val="10"/>
        <rFont val="Times New Roman"/>
        <family val="1"/>
      </rPr>
      <t>SERVICIOS DE CONSERVACIÓN,
REPARACIONES MENORES E INSTALACIONES TEMPORALES</t>
    </r>
  </si>
  <si>
    <t>2.2.7</t>
  </si>
  <si>
    <t>SEGUROS</t>
  </si>
  <si>
    <t>2.2.6</t>
  </si>
  <si>
    <t>ALQUILERES Y RENTAS</t>
  </si>
  <si>
    <t>2.2.5</t>
  </si>
  <si>
    <t>TRANSPORTE Y ALMACENAJE</t>
  </si>
  <si>
    <t>2.2.4</t>
  </si>
  <si>
    <t>VIÁTICOS</t>
  </si>
  <si>
    <t>2.2.3</t>
  </si>
  <si>
    <t>PUBLICIDAD, IMPRESIÓN Y ENCUADERNACIÓN</t>
  </si>
  <si>
    <t>2.2.2</t>
  </si>
  <si>
    <t>SERVICIOS BÁSICOS</t>
  </si>
  <si>
    <t>2.2.1</t>
  </si>
  <si>
    <t>TOTAL REMUNERACIONES Y CONTRIBUCIONES</t>
  </si>
  <si>
    <t>CONTRIBUCIONES A LA SEGURIDAD SOCIAL</t>
  </si>
  <si>
    <t>2.1.5</t>
  </si>
  <si>
    <t>SOBRESUELDOS</t>
  </si>
  <si>
    <t>2.1.2</t>
  </si>
  <si>
    <t>REMUNERACIONES</t>
  </si>
  <si>
    <t>2.1.1</t>
  </si>
  <si>
    <t>GASTOS</t>
  </si>
  <si>
    <t>Total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</si>
  <si>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</si>
  <si>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</si>
  <si>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</si>
  <si>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</si>
  <si>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</si>
  <si>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</si>
  <si>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</si>
  <si>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</si>
  <si>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Presupuesto Disponible</t>
  </si>
  <si>
    <t>Presupuesto Vigente</t>
  </si>
  <si>
    <t>Modificaciones Presupestarias</t>
  </si>
  <si>
    <t>Presupuesto Inicial</t>
  </si>
  <si>
    <t>Denominacion</t>
  </si>
  <si>
    <t>Obj. Cuenta</t>
  </si>
  <si>
    <t>RD$</t>
  </si>
  <si>
    <t>Presupuesto Asignado y Aprobado 2025</t>
  </si>
  <si>
    <t>Operadora  Metropolitana de Servicios de Autobuses S.A</t>
  </si>
  <si>
    <t>Ministerio de Obras Publicas y Comunicaciones</t>
  </si>
  <si>
    <t>Presupuesto Aprobado y Ejecutado hasta septiembre 2025</t>
  </si>
  <si>
    <t>Septimbre</t>
  </si>
  <si>
    <t xml:space="preserve">   Licda. Zallita Ivonne Mejia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</si>
</sst>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quotePrefix="1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/>
    </xf>
    <xf numFmtId="4" fontId="5" fillId="2" borderId="1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4" fontId="5" fillId="2" borderId="4" xfId="0" applyNumberFormat="1" applyFont="1" applyFill="1" applyBorder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wrapText="1"/>
    </xf>
    <xf numFmtId="0" fontId="5" fillId="2" borderId="5" xfId="0" applyFont="1" applyFill="1" applyBorder="1" applyAlignment="1">
      <alignment horizontal="left"/>
    </xf>
    <xf numFmtId="4" fontId="1" fillId="0" borderId="0" xfId="0" applyNumberFormat="1" applyFont="1" applyAlignment="1">
      <alignment horizontal="right" shrinkToFit="1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 wrapText="1"/>
    </xf>
    <xf numFmtId="4" fontId="5" fillId="0" borderId="0" xfId="0" applyNumberFormat="1" applyFont="1" applyAlignment="1">
      <alignment horizontal="right" shrinkToFit="1"/>
    </xf>
    <xf numFmtId="0" fontId="7" fillId="0" borderId="0" xfId="0" applyFont="1" applyAlignment="1">
      <alignment horizontal="left" wrapText="1"/>
    </xf>
    <xf numFmtId="164" fontId="5" fillId="0" borderId="5" xfId="0" applyNumberFormat="1" applyFont="1" applyBorder="1" applyAlignment="1">
      <alignment horizontal="left" shrinkToFit="1"/>
    </xf>
    <xf numFmtId="4" fontId="5" fillId="2" borderId="0" xfId="0" applyNumberFormat="1" applyFont="1" applyFill="1" applyAlignment="1">
      <alignment horizontal="right" shrinkToFit="1"/>
    </xf>
    <xf numFmtId="0" fontId="7" fillId="2" borderId="0" xfId="0" applyFont="1" applyFill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 shrinkToFi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164" fontId="1" fillId="0" borderId="0" xfId="0" applyNumberFormat="1" applyFont="1" applyAlignment="1">
      <alignment horizontal="left" shrinkToFit="1"/>
    </xf>
    <xf numFmtId="4" fontId="5" fillId="0" borderId="0" xfId="0" applyNumberFormat="1" applyFont="1" applyAlignment="1">
      <alignment horizontal="right"/>
    </xf>
    <xf numFmtId="4" fontId="5" fillId="2" borderId="9" xfId="0" applyNumberFormat="1" applyFont="1" applyFill="1" applyBorder="1" applyAlignment="1">
      <alignment horizontal="right"/>
    </xf>
    <xf numFmtId="4" fontId="5" fillId="2" borderId="10" xfId="0" applyNumberFormat="1" applyFont="1" applyFill="1" applyBorder="1" applyAlignment="1">
      <alignment horizontal="right"/>
    </xf>
    <xf numFmtId="4" fontId="5" fillId="2" borderId="10" xfId="0" applyNumberFormat="1" applyFont="1" applyFill="1" applyBorder="1" applyAlignment="1">
      <alignment horizontal="right" shrinkToFi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164" fontId="5" fillId="2" borderId="5" xfId="0" applyNumberFormat="1" applyFont="1" applyFill="1" applyBorder="1" applyAlignment="1">
      <alignment horizontal="left" shrinkToFit="1"/>
    </xf>
    <xf numFmtId="0" fontId="1" fillId="0" borderId="4" xfId="0" applyFont="1" applyBorder="1" applyAlignment="1">
      <alignment horizontal="left" vertical="top"/>
    </xf>
    <xf numFmtId="2" fontId="5" fillId="0" borderId="0" xfId="0" applyNumberFormat="1" applyFont="1" applyAlignment="1">
      <alignment horizontal="right" shrinkToFit="1"/>
    </xf>
    <xf numFmtId="165" fontId="5" fillId="0" borderId="5" xfId="0" applyNumberFormat="1" applyFont="1" applyBorder="1" applyAlignment="1">
      <alignment horizontal="left" shrinkToFit="1"/>
    </xf>
    <xf numFmtId="0" fontId="8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24927</xdr:rowOff>
    </xdr:from>
    <xdr:to>
      <xdr:col>1</xdr:col>
      <xdr:colOff>1676400</xdr:colOff>
      <xdr:row>5</xdr:row>
      <xdr:rowOff>171450</xdr:rowOff>
    </xdr:to>
    <xdr:pic>
      <xdr:nvPicPr>
        <xdr:cNvPr id="2" name="Imagen 1" descr="Logotipo&#10;&#10;Descripción generada automáticamente con confianza baja">
          <a:extLst>
            <a:ext uri="{FF2B5EF4-FFF2-40B4-BE49-F238E27FC236}">
              <a16:creationId xmlns:a16="http://schemas.microsoft.com/office/drawing/2014/main" id="{DB57BEA5-E1F6-4441-9A7E-B89467CAB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6852"/>
          <a:ext cx="914400" cy="784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428624</xdr:colOff>
      <xdr:row>0</xdr:row>
      <xdr:rowOff>47625</xdr:rowOff>
    </xdr:from>
    <xdr:to>
      <xdr:col>14</xdr:col>
      <xdr:colOff>857249</xdr:colOff>
      <xdr:row>5</xdr:row>
      <xdr:rowOff>152399</xdr:rowOff>
    </xdr:to>
    <xdr:pic>
      <xdr:nvPicPr>
        <xdr:cNvPr id="3" name="Imagen 2" descr="Ministerio de Obras Públicas y Comunicaciones">
          <a:extLst>
            <a:ext uri="{FF2B5EF4-FFF2-40B4-BE49-F238E27FC236}">
              <a16:creationId xmlns:a16="http://schemas.microsoft.com/office/drawing/2014/main" id="{C64C999E-09F2-4DA7-B6F2-D4495D4A9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4" y="47625"/>
          <a:ext cx="1171575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24927</xdr:rowOff>
    </xdr:from>
    <xdr:to>
      <xdr:col>1</xdr:col>
      <xdr:colOff>1790700</xdr:colOff>
      <xdr:row>5</xdr:row>
      <xdr:rowOff>171450</xdr:rowOff>
    </xdr:to>
    <xdr:pic>
      <xdr:nvPicPr>
        <xdr:cNvPr id="2" name="Imagen 1" descr="Logotipo&#10;&#10;Descripción generada automáticamente con confianza baja">
          <a:extLst>
            <a:ext uri="{FF2B5EF4-FFF2-40B4-BE49-F238E27FC236}">
              <a16:creationId xmlns:a16="http://schemas.microsoft.com/office/drawing/2014/main" id="{79DE9E32-AA0F-447B-B0F1-AD2402A62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6852"/>
          <a:ext cx="2019300" cy="1137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581024</xdr:colOff>
      <xdr:row>0</xdr:row>
      <xdr:rowOff>47625</xdr:rowOff>
    </xdr:from>
    <xdr:to>
      <xdr:col>15</xdr:col>
      <xdr:colOff>962024</xdr:colOff>
      <xdr:row>5</xdr:row>
      <xdr:rowOff>152399</xdr:rowOff>
    </xdr:to>
    <xdr:pic>
      <xdr:nvPicPr>
        <xdr:cNvPr id="3" name="Imagen 2" descr="Ministerio de Obras Públicas y Comunicaciones">
          <a:extLst>
            <a:ext uri="{FF2B5EF4-FFF2-40B4-BE49-F238E27FC236}">
              <a16:creationId xmlns:a16="http://schemas.microsoft.com/office/drawing/2014/main" id="{33A17AC7-4414-4891-B768-4143FD96C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799" y="47625"/>
          <a:ext cx="2390775" cy="12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3D3B-9346-4924-8847-6F03176307F2}">
  <dimension ref="A2:P51"/>
  <sheetViews>
    <sheetView zoomScaleNormal="100" workbookViewId="0">
      <selection activeCell="V32" sqref="V32"/>
    </sheetView>
  </sheetViews>
  <sheetFormatPr baseColWidth="10" defaultColWidth="9.33203125" defaultRowHeight="12.75" x14ac:dyDescent="0.2"/>
  <cols>
    <col min="1" max="1" width="6.6640625" style="1" customWidth="1"/>
    <col min="2" max="2" width="42.33203125" style="1" customWidth="1"/>
    <col min="3" max="3" width="18" style="1" hidden="1" customWidth="1"/>
    <col min="4" max="4" width="3" style="1" hidden="1" customWidth="1"/>
    <col min="5" max="5" width="2.5" style="1" hidden="1" customWidth="1"/>
    <col min="6" max="6" width="0.1640625" style="1" hidden="1" customWidth="1"/>
    <col min="7" max="7" width="18.6640625" style="1" customWidth="1"/>
    <col min="8" max="9" width="17.5" style="1" customWidth="1"/>
    <col min="10" max="10" width="16.83203125" style="1" customWidth="1"/>
    <col min="11" max="11" width="19.33203125" style="1" customWidth="1"/>
    <col min="12" max="12" width="18" style="1" customWidth="1"/>
    <col min="13" max="13" width="16.6640625" style="1" customWidth="1"/>
    <col min="14" max="14" width="18" style="1" customWidth="1"/>
    <col min="15" max="15" width="19.6640625" style="1" customWidth="1"/>
    <col min="16" max="16" width="18.1640625" style="1" customWidth="1"/>
    <col min="17" max="16384" width="9.33203125" style="1"/>
  </cols>
  <sheetData>
    <row r="2" spans="1:16" ht="20.100000000000001" customHeight="1" x14ac:dyDescent="0.2">
      <c r="B2" s="51" t="s">
        <v>83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6" ht="20.100000000000001" customHeight="1" x14ac:dyDescent="0.2">
      <c r="B3" s="51" t="s">
        <v>82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6" ht="20.100000000000001" customHeight="1" x14ac:dyDescent="0.2">
      <c r="B4" s="51" t="s">
        <v>81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6" ht="20.100000000000001" customHeight="1" x14ac:dyDescent="0.2">
      <c r="B5" s="51" t="s">
        <v>80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6" ht="24.95" customHeight="1" x14ac:dyDescent="0.2"/>
    <row r="7" spans="1:16" ht="48.75" customHeight="1" x14ac:dyDescent="0.2">
      <c r="A7" s="50" t="s">
        <v>79</v>
      </c>
      <c r="B7" s="49" t="s">
        <v>78</v>
      </c>
      <c r="C7" s="49" t="s">
        <v>77</v>
      </c>
      <c r="D7" s="49" t="s">
        <v>76</v>
      </c>
      <c r="E7" s="49" t="s">
        <v>75</v>
      </c>
      <c r="F7" s="49" t="s">
        <v>74</v>
      </c>
      <c r="G7" s="48" t="s">
        <v>73</v>
      </c>
      <c r="H7" s="47" t="s">
        <v>72</v>
      </c>
      <c r="I7" s="47" t="s">
        <v>71</v>
      </c>
      <c r="J7" s="47" t="s">
        <v>70</v>
      </c>
      <c r="K7" s="47" t="s">
        <v>69</v>
      </c>
      <c r="L7" s="47" t="s">
        <v>68</v>
      </c>
      <c r="M7" s="47" t="s">
        <v>67</v>
      </c>
      <c r="N7" s="47" t="s">
        <v>66</v>
      </c>
      <c r="O7" s="47" t="s">
        <v>65</v>
      </c>
      <c r="P7" s="46"/>
    </row>
    <row r="8" spans="1:16" ht="21.75" customHeight="1" x14ac:dyDescent="0.2">
      <c r="A8" s="45">
        <v>2</v>
      </c>
      <c r="B8" s="41" t="s">
        <v>64</v>
      </c>
      <c r="C8" s="23"/>
      <c r="D8" s="44"/>
      <c r="E8" s="23"/>
      <c r="F8" s="23"/>
      <c r="G8" s="2"/>
      <c r="H8" s="2"/>
      <c r="I8" s="2"/>
      <c r="J8" s="2"/>
      <c r="K8" s="2"/>
      <c r="L8" s="2"/>
      <c r="M8" s="2"/>
      <c r="N8" s="2"/>
      <c r="O8" s="43"/>
    </row>
    <row r="9" spans="1:16" ht="24.95" customHeight="1" x14ac:dyDescent="0.2">
      <c r="A9" s="22" t="s">
        <v>63</v>
      </c>
      <c r="B9" s="21" t="s">
        <v>62</v>
      </c>
      <c r="C9" s="20">
        <v>1235567600</v>
      </c>
      <c r="D9" s="12">
        <v>-266542784</v>
      </c>
      <c r="E9" s="20">
        <f>C9+D9</f>
        <v>969024816</v>
      </c>
      <c r="F9" s="20">
        <v>1235567600</v>
      </c>
      <c r="G9" s="12">
        <v>91687376</v>
      </c>
      <c r="H9" s="12">
        <v>92193954.469999999</v>
      </c>
      <c r="I9" s="12">
        <v>92885784.530000001</v>
      </c>
      <c r="J9" s="12">
        <v>93003621.989999995</v>
      </c>
      <c r="K9" s="12">
        <v>92305671.269999996</v>
      </c>
      <c r="L9" s="12">
        <v>96599197.079999998</v>
      </c>
      <c r="M9" s="12">
        <v>97989722.620000005</v>
      </c>
      <c r="N9" s="12">
        <v>95953535.200000003</v>
      </c>
      <c r="O9" s="11">
        <f>+G9+H9+I9+J9+K9+L9+M9+N9</f>
        <v>752618863.16000009</v>
      </c>
    </row>
    <row r="10" spans="1:16" ht="23.25" customHeight="1" x14ac:dyDescent="0.2">
      <c r="A10" s="22" t="s">
        <v>61</v>
      </c>
      <c r="B10" s="21" t="s">
        <v>60</v>
      </c>
      <c r="C10" s="20">
        <v>123000000</v>
      </c>
      <c r="D10" s="20">
        <v>-92900000</v>
      </c>
      <c r="E10" s="20">
        <f>C10+D10</f>
        <v>30100000</v>
      </c>
      <c r="F10" s="20">
        <v>123000000</v>
      </c>
      <c r="G10" s="12">
        <v>2472000</v>
      </c>
      <c r="H10" s="12">
        <v>2490000</v>
      </c>
      <c r="I10" s="12">
        <v>2500000</v>
      </c>
      <c r="J10" s="12">
        <v>2500000</v>
      </c>
      <c r="K10" s="12">
        <v>2480000</v>
      </c>
      <c r="L10" s="12">
        <v>2469000</v>
      </c>
      <c r="M10" s="12">
        <v>2447000</v>
      </c>
      <c r="N10" s="12">
        <v>2490000</v>
      </c>
      <c r="O10" s="11">
        <f>+G10+H10+I10+J10+K10+L10+M10+N10</f>
        <v>19848000</v>
      </c>
    </row>
    <row r="11" spans="1:16" ht="28.5" customHeight="1" x14ac:dyDescent="0.2">
      <c r="A11" s="22" t="s">
        <v>59</v>
      </c>
      <c r="B11" s="21" t="s">
        <v>58</v>
      </c>
      <c r="C11" s="20">
        <v>171752400</v>
      </c>
      <c r="D11" s="20">
        <v>0</v>
      </c>
      <c r="E11" s="20">
        <f>C11+D11</f>
        <v>171752400</v>
      </c>
      <c r="F11" s="20">
        <v>171752400</v>
      </c>
      <c r="G11" s="12">
        <v>14063122.07</v>
      </c>
      <c r="H11" s="12">
        <v>14101798.970000001</v>
      </c>
      <c r="I11" s="12">
        <v>14133964.07</v>
      </c>
      <c r="J11" s="12">
        <v>14157890.390000001</v>
      </c>
      <c r="K11" s="12">
        <v>14083141.789999999</v>
      </c>
      <c r="L11" s="12">
        <v>14759486.75</v>
      </c>
      <c r="M11" s="12">
        <v>14750711.01</v>
      </c>
      <c r="N11" s="12">
        <v>14729631.869999999</v>
      </c>
      <c r="O11" s="11">
        <f>+G11+H11+I11+J11+K11+L11+M11+N11</f>
        <v>114779746.92</v>
      </c>
    </row>
    <row r="12" spans="1:16" ht="31.5" customHeight="1" x14ac:dyDescent="0.2">
      <c r="A12" s="42">
        <v>2.1</v>
      </c>
      <c r="B12" s="27" t="s">
        <v>57</v>
      </c>
      <c r="C12" s="26">
        <f t="shared" ref="C12:O12" si="0">SUM(C9:C11)</f>
        <v>1530320000</v>
      </c>
      <c r="D12" s="26">
        <f t="shared" si="0"/>
        <v>-359442784</v>
      </c>
      <c r="E12" s="26">
        <f t="shared" si="0"/>
        <v>1170877216</v>
      </c>
      <c r="F12" s="26">
        <f t="shared" si="0"/>
        <v>1530320000</v>
      </c>
      <c r="G12" s="17">
        <f t="shared" si="0"/>
        <v>108222498.06999999</v>
      </c>
      <c r="H12" s="17">
        <f t="shared" si="0"/>
        <v>108785753.44</v>
      </c>
      <c r="I12" s="17">
        <f t="shared" si="0"/>
        <v>109519748.59999999</v>
      </c>
      <c r="J12" s="17">
        <f t="shared" si="0"/>
        <v>109661512.38</v>
      </c>
      <c r="K12" s="17">
        <f t="shared" si="0"/>
        <v>108868813.06</v>
      </c>
      <c r="L12" s="17">
        <f t="shared" si="0"/>
        <v>113827683.83</v>
      </c>
      <c r="M12" s="17">
        <f t="shared" si="0"/>
        <v>115187433.63000001</v>
      </c>
      <c r="N12" s="17">
        <f t="shared" si="0"/>
        <v>113173167.07000001</v>
      </c>
      <c r="O12" s="16">
        <f t="shared" si="0"/>
        <v>887246610.08000004</v>
      </c>
    </row>
    <row r="13" spans="1:16" ht="12" customHeight="1" x14ac:dyDescent="0.2">
      <c r="A13" s="25"/>
      <c r="B13" s="24"/>
      <c r="C13" s="23"/>
      <c r="D13" s="23"/>
      <c r="E13" s="23"/>
      <c r="F13" s="23"/>
      <c r="G13" s="13"/>
      <c r="H13" s="12"/>
      <c r="I13" s="12"/>
      <c r="J13" s="12"/>
      <c r="K13" s="12"/>
      <c r="L13" s="12"/>
      <c r="M13" s="12"/>
      <c r="N13" s="12"/>
      <c r="O13" s="11"/>
    </row>
    <row r="14" spans="1:16" ht="23.25" customHeight="1" x14ac:dyDescent="0.2">
      <c r="A14" s="22" t="s">
        <v>56</v>
      </c>
      <c r="B14" s="21" t="s">
        <v>55</v>
      </c>
      <c r="C14" s="20">
        <v>57195080</v>
      </c>
      <c r="D14" s="20">
        <v>0</v>
      </c>
      <c r="E14" s="20">
        <f t="shared" ref="E14:E22" si="1">C14+D14</f>
        <v>57195080</v>
      </c>
      <c r="F14" s="20">
        <v>57195080</v>
      </c>
      <c r="G14" s="12">
        <v>0</v>
      </c>
      <c r="H14" s="12">
        <v>9709886.7699999996</v>
      </c>
      <c r="I14" s="12">
        <v>4383780.04</v>
      </c>
      <c r="J14" s="12">
        <v>4193378.96</v>
      </c>
      <c r="K14" s="12">
        <v>4156377.24</v>
      </c>
      <c r="L14" s="12">
        <v>3446299.35</v>
      </c>
      <c r="M14" s="12">
        <v>5445119.2300000004</v>
      </c>
      <c r="N14" s="12">
        <v>4304445.29</v>
      </c>
      <c r="O14" s="11">
        <f t="shared" ref="O14:O22" si="2">+G14+H14+I14+J14+K14+L14+M14+N14</f>
        <v>35639286.880000003</v>
      </c>
    </row>
    <row r="15" spans="1:16" ht="32.25" customHeight="1" x14ac:dyDescent="0.2">
      <c r="A15" s="22" t="s">
        <v>54</v>
      </c>
      <c r="B15" s="21" t="s">
        <v>53</v>
      </c>
      <c r="C15" s="20">
        <v>7000000</v>
      </c>
      <c r="D15" s="20">
        <v>0</v>
      </c>
      <c r="E15" s="20">
        <f t="shared" si="1"/>
        <v>7000000</v>
      </c>
      <c r="F15" s="20">
        <v>7000000</v>
      </c>
      <c r="G15" s="12">
        <v>0</v>
      </c>
      <c r="H15" s="12">
        <v>19248.68</v>
      </c>
      <c r="I15" s="12">
        <v>148404.01999999999</v>
      </c>
      <c r="J15" s="12">
        <v>1748099.2</v>
      </c>
      <c r="K15" s="12">
        <v>476838.71</v>
      </c>
      <c r="L15" s="12">
        <v>0</v>
      </c>
      <c r="M15" s="12">
        <v>0</v>
      </c>
      <c r="N15" s="12">
        <v>114438.29</v>
      </c>
      <c r="O15" s="11">
        <f t="shared" si="2"/>
        <v>2507028.9</v>
      </c>
    </row>
    <row r="16" spans="1:16" ht="21" customHeight="1" x14ac:dyDescent="0.2">
      <c r="A16" s="22" t="s">
        <v>52</v>
      </c>
      <c r="B16" s="21" t="s">
        <v>51</v>
      </c>
      <c r="C16" s="20">
        <v>26000000</v>
      </c>
      <c r="D16" s="20">
        <v>500000</v>
      </c>
      <c r="E16" s="20">
        <f t="shared" si="1"/>
        <v>26500000</v>
      </c>
      <c r="F16" s="20">
        <v>26000000</v>
      </c>
      <c r="G16" s="12">
        <v>0</v>
      </c>
      <c r="H16" s="12">
        <v>830600</v>
      </c>
      <c r="I16" s="12">
        <v>680950</v>
      </c>
      <c r="J16" s="12">
        <v>985650</v>
      </c>
      <c r="K16" s="12">
        <v>1295800</v>
      </c>
      <c r="L16" s="12">
        <v>936550</v>
      </c>
      <c r="M16" s="12">
        <v>1082200</v>
      </c>
      <c r="N16" s="12">
        <v>1060135</v>
      </c>
      <c r="O16" s="11">
        <f t="shared" si="2"/>
        <v>6871885</v>
      </c>
    </row>
    <row r="17" spans="1:15" ht="20.25" customHeight="1" x14ac:dyDescent="0.2">
      <c r="A17" s="22" t="s">
        <v>50</v>
      </c>
      <c r="B17" s="21" t="s">
        <v>49</v>
      </c>
      <c r="C17" s="20">
        <v>2200052</v>
      </c>
      <c r="D17" s="20">
        <v>200000</v>
      </c>
      <c r="E17" s="20">
        <f t="shared" si="1"/>
        <v>2400052</v>
      </c>
      <c r="F17" s="20">
        <v>2200052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1">
        <f t="shared" si="2"/>
        <v>0</v>
      </c>
    </row>
    <row r="18" spans="1:15" ht="21" customHeight="1" x14ac:dyDescent="0.2">
      <c r="A18" s="22" t="s">
        <v>48</v>
      </c>
      <c r="B18" s="21" t="s">
        <v>47</v>
      </c>
      <c r="C18" s="20">
        <v>69204000</v>
      </c>
      <c r="D18" s="20">
        <v>1000000</v>
      </c>
      <c r="E18" s="20">
        <f t="shared" si="1"/>
        <v>70204000</v>
      </c>
      <c r="F18" s="20">
        <v>69204000</v>
      </c>
      <c r="G18" s="12">
        <v>0</v>
      </c>
      <c r="H18" s="12">
        <v>3470023.15</v>
      </c>
      <c r="I18" s="12">
        <v>238360</v>
      </c>
      <c r="J18" s="12">
        <v>416780</v>
      </c>
      <c r="K18" s="12">
        <v>1041713.34</v>
      </c>
      <c r="L18" s="12">
        <v>147533.32999999999</v>
      </c>
      <c r="M18" s="12">
        <v>2218117.61</v>
      </c>
      <c r="N18" s="12">
        <v>1697533.35</v>
      </c>
      <c r="O18" s="11">
        <f t="shared" si="2"/>
        <v>9230060.7799999993</v>
      </c>
    </row>
    <row r="19" spans="1:15" ht="19.5" customHeight="1" x14ac:dyDescent="0.2">
      <c r="A19" s="22" t="s">
        <v>46</v>
      </c>
      <c r="B19" s="21" t="s">
        <v>45</v>
      </c>
      <c r="C19" s="20">
        <v>104000000</v>
      </c>
      <c r="D19" s="20">
        <v>-687351</v>
      </c>
      <c r="E19" s="20">
        <f t="shared" si="1"/>
        <v>103312649</v>
      </c>
      <c r="F19" s="20">
        <v>104000000</v>
      </c>
      <c r="G19" s="12">
        <v>0</v>
      </c>
      <c r="H19" s="12">
        <v>24006932.969999999</v>
      </c>
      <c r="I19" s="12">
        <v>22734590.329999998</v>
      </c>
      <c r="J19" s="12">
        <v>2702899.6</v>
      </c>
      <c r="K19" s="12">
        <v>2891808.36</v>
      </c>
      <c r="L19" s="12">
        <v>40782491.549999997</v>
      </c>
      <c r="M19" s="12">
        <v>4343872.3099999996</v>
      </c>
      <c r="N19" s="12">
        <v>2096840.71</v>
      </c>
      <c r="O19" s="11">
        <f t="shared" si="2"/>
        <v>99559435.829999998</v>
      </c>
    </row>
    <row r="20" spans="1:15" ht="46.5" customHeight="1" x14ac:dyDescent="0.2">
      <c r="A20" s="22" t="s">
        <v>44</v>
      </c>
      <c r="B20" s="41" t="s">
        <v>43</v>
      </c>
      <c r="C20" s="20">
        <v>70600000</v>
      </c>
      <c r="D20" s="20">
        <v>238825784</v>
      </c>
      <c r="E20" s="20">
        <f t="shared" si="1"/>
        <v>309425784</v>
      </c>
      <c r="F20" s="20">
        <v>70600000</v>
      </c>
      <c r="G20" s="12">
        <v>0</v>
      </c>
      <c r="H20" s="12">
        <v>2089009.81</v>
      </c>
      <c r="I20" s="12">
        <v>26041530.760000002</v>
      </c>
      <c r="J20" s="12">
        <v>9808756.1899999995</v>
      </c>
      <c r="K20" s="12">
        <v>-4487.76</v>
      </c>
      <c r="L20" s="12">
        <v>1800000</v>
      </c>
      <c r="M20" s="12">
        <v>301862.84000000003</v>
      </c>
      <c r="N20" s="12">
        <v>0</v>
      </c>
      <c r="O20" s="11">
        <f t="shared" si="2"/>
        <v>40036671.840000004</v>
      </c>
    </row>
    <row r="21" spans="1:15" ht="32.25" customHeight="1" x14ac:dyDescent="0.2">
      <c r="A21" s="22" t="s">
        <v>42</v>
      </c>
      <c r="B21" s="21" t="s">
        <v>41</v>
      </c>
      <c r="C21" s="20">
        <v>27400000</v>
      </c>
      <c r="D21" s="20">
        <v>0</v>
      </c>
      <c r="E21" s="20">
        <f t="shared" si="1"/>
        <v>27400000</v>
      </c>
      <c r="F21" s="20">
        <v>27400000</v>
      </c>
      <c r="G21" s="12">
        <v>0</v>
      </c>
      <c r="H21" s="12">
        <v>2492160</v>
      </c>
      <c r="I21" s="12">
        <v>364272.71</v>
      </c>
      <c r="J21" s="12">
        <v>1108300</v>
      </c>
      <c r="K21" s="12">
        <v>1316640</v>
      </c>
      <c r="L21" s="12">
        <v>1675400</v>
      </c>
      <c r="M21" s="12">
        <v>1917660</v>
      </c>
      <c r="N21" s="12">
        <v>4324520</v>
      </c>
      <c r="O21" s="11">
        <f t="shared" si="2"/>
        <v>13198952.710000001</v>
      </c>
    </row>
    <row r="22" spans="1:15" ht="26.25" customHeight="1" x14ac:dyDescent="0.2">
      <c r="A22" s="22" t="s">
        <v>40</v>
      </c>
      <c r="B22" s="21" t="s">
        <v>39</v>
      </c>
      <c r="C22" s="20">
        <v>16500000</v>
      </c>
      <c r="D22" s="20">
        <v>0</v>
      </c>
      <c r="E22" s="20">
        <f t="shared" si="1"/>
        <v>16500000</v>
      </c>
      <c r="F22" s="20">
        <v>16500000</v>
      </c>
      <c r="G22" s="12">
        <v>0</v>
      </c>
      <c r="H22" s="12">
        <v>1699967</v>
      </c>
      <c r="I22" s="12">
        <v>0</v>
      </c>
      <c r="J22" s="12">
        <v>1690780.7</v>
      </c>
      <c r="K22" s="12">
        <v>1107924.42</v>
      </c>
      <c r="L22" s="12">
        <v>3244734.8</v>
      </c>
      <c r="M22" s="12">
        <v>3898234</v>
      </c>
      <c r="N22" s="12">
        <v>0</v>
      </c>
      <c r="O22" s="11">
        <f t="shared" si="2"/>
        <v>11641640.92</v>
      </c>
    </row>
    <row r="23" spans="1:15" ht="35.25" customHeight="1" x14ac:dyDescent="0.2">
      <c r="A23" s="40">
        <v>2.2000000000000002</v>
      </c>
      <c r="B23" s="39" t="s">
        <v>38</v>
      </c>
      <c r="C23" s="38">
        <f>SUM(C14:C22)</f>
        <v>380099132</v>
      </c>
      <c r="D23" s="38">
        <f>SUM(D14:D22)</f>
        <v>239838433</v>
      </c>
      <c r="E23" s="38">
        <f>SUM(E14:E22)</f>
        <v>619937565</v>
      </c>
      <c r="F23" s="38">
        <f>SUM(F14:F22)</f>
        <v>380099132</v>
      </c>
      <c r="G23" s="37">
        <v>0</v>
      </c>
      <c r="H23" s="37">
        <f t="shared" ref="H23:O23" si="3">SUM(H14:H22)</f>
        <v>44317828.380000003</v>
      </c>
      <c r="I23" s="37">
        <f t="shared" si="3"/>
        <v>54591887.859999999</v>
      </c>
      <c r="J23" s="37">
        <f t="shared" si="3"/>
        <v>22654644.649999999</v>
      </c>
      <c r="K23" s="37">
        <f t="shared" si="3"/>
        <v>12282614.310000001</v>
      </c>
      <c r="L23" s="37">
        <f t="shared" si="3"/>
        <v>52033009.029999994</v>
      </c>
      <c r="M23" s="37">
        <f t="shared" si="3"/>
        <v>19207065.989999998</v>
      </c>
      <c r="N23" s="37">
        <f t="shared" si="3"/>
        <v>13597912.640000001</v>
      </c>
      <c r="O23" s="36">
        <f t="shared" si="3"/>
        <v>218684962.85999998</v>
      </c>
    </row>
    <row r="24" spans="1:15" ht="35.25" customHeight="1" x14ac:dyDescent="0.2">
      <c r="A24" s="24"/>
      <c r="B24" s="24"/>
      <c r="C24" s="23"/>
      <c r="D24" s="23"/>
      <c r="E24" s="23"/>
      <c r="F24" s="23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21" customHeight="1" x14ac:dyDescent="0.2">
      <c r="A25" s="34"/>
      <c r="B25" s="21"/>
      <c r="C25" s="20"/>
      <c r="D25" s="20"/>
      <c r="E25" s="20"/>
      <c r="F25" s="20"/>
      <c r="G25" s="13"/>
      <c r="H25" s="12"/>
      <c r="I25" s="12"/>
      <c r="J25" s="12"/>
      <c r="K25" s="12"/>
      <c r="L25" s="12"/>
      <c r="M25" s="12"/>
      <c r="N25" s="12"/>
      <c r="O25" s="12"/>
    </row>
    <row r="26" spans="1:15" ht="30" customHeight="1" x14ac:dyDescent="0.2">
      <c r="A26" s="33" t="s">
        <v>37</v>
      </c>
      <c r="B26" s="32" t="s">
        <v>36</v>
      </c>
      <c r="C26" s="31">
        <v>3300000</v>
      </c>
      <c r="D26" s="31">
        <v>520000</v>
      </c>
      <c r="E26" s="31">
        <f t="shared" ref="E26:E33" si="4">C26+D26</f>
        <v>3820000</v>
      </c>
      <c r="F26" s="31">
        <v>3300000</v>
      </c>
      <c r="G26" s="30">
        <v>0</v>
      </c>
      <c r="H26" s="30">
        <v>445166.6</v>
      </c>
      <c r="I26" s="30">
        <v>213680</v>
      </c>
      <c r="J26" s="30">
        <v>687702</v>
      </c>
      <c r="K26" s="30">
        <v>0</v>
      </c>
      <c r="L26" s="30">
        <v>1638312</v>
      </c>
      <c r="M26" s="30">
        <v>389402.8</v>
      </c>
      <c r="N26" s="30">
        <v>26847</v>
      </c>
      <c r="O26" s="29">
        <f t="shared" ref="O26:O31" si="5">+G26+H26+I26+J26+K26+L26+M26+N26</f>
        <v>3401110.4</v>
      </c>
    </row>
    <row r="27" spans="1:15" ht="20.25" customHeight="1" x14ac:dyDescent="0.2">
      <c r="A27" s="22" t="s">
        <v>35</v>
      </c>
      <c r="B27" s="21" t="s">
        <v>34</v>
      </c>
      <c r="C27" s="20">
        <v>6599900</v>
      </c>
      <c r="D27" s="20">
        <v>0</v>
      </c>
      <c r="E27" s="20">
        <f t="shared" si="4"/>
        <v>6599900</v>
      </c>
      <c r="F27" s="20">
        <v>6599900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34212.92</v>
      </c>
      <c r="N27" s="12">
        <v>4600.2299999999996</v>
      </c>
      <c r="O27" s="11">
        <f t="shared" si="5"/>
        <v>38813.149999999994</v>
      </c>
    </row>
    <row r="28" spans="1:15" ht="22.5" customHeight="1" x14ac:dyDescent="0.2">
      <c r="A28" s="22" t="s">
        <v>33</v>
      </c>
      <c r="B28" s="21" t="s">
        <v>32</v>
      </c>
      <c r="C28" s="20">
        <v>10700000</v>
      </c>
      <c r="D28" s="20">
        <v>0</v>
      </c>
      <c r="E28" s="20">
        <f t="shared" si="4"/>
        <v>10700000</v>
      </c>
      <c r="F28" s="20">
        <v>10700000</v>
      </c>
      <c r="G28" s="12">
        <v>0</v>
      </c>
      <c r="H28" s="12">
        <v>2073024</v>
      </c>
      <c r="I28" s="12">
        <v>140420</v>
      </c>
      <c r="J28" s="12">
        <v>6200</v>
      </c>
      <c r="K28" s="12">
        <v>0</v>
      </c>
      <c r="L28" s="12">
        <v>1715643.3</v>
      </c>
      <c r="M28" s="12">
        <v>922552.31999999995</v>
      </c>
      <c r="N28" s="12">
        <v>3953150.33</v>
      </c>
      <c r="O28" s="11">
        <f t="shared" si="5"/>
        <v>8810989.9499999993</v>
      </c>
    </row>
    <row r="29" spans="1:15" ht="22.5" customHeight="1" x14ac:dyDescent="0.2">
      <c r="A29" s="22" t="s">
        <v>31</v>
      </c>
      <c r="B29" s="21" t="s">
        <v>30</v>
      </c>
      <c r="C29" s="20">
        <v>2000000</v>
      </c>
      <c r="D29" s="20">
        <v>0</v>
      </c>
      <c r="E29" s="20">
        <f t="shared" si="4"/>
        <v>2000000</v>
      </c>
      <c r="F29" s="20">
        <v>2000000</v>
      </c>
      <c r="G29" s="12">
        <v>0</v>
      </c>
      <c r="H29" s="12">
        <v>681295.3</v>
      </c>
      <c r="I29" s="12">
        <v>0</v>
      </c>
      <c r="J29" s="12">
        <v>0</v>
      </c>
      <c r="K29" s="12">
        <v>0</v>
      </c>
      <c r="L29" s="12">
        <v>0</v>
      </c>
      <c r="M29" s="12">
        <v>882597.3</v>
      </c>
      <c r="N29" s="12">
        <v>0</v>
      </c>
      <c r="O29" s="11">
        <f t="shared" si="5"/>
        <v>1563892.6</v>
      </c>
    </row>
    <row r="30" spans="1:15" ht="19.5" customHeight="1" x14ac:dyDescent="0.2">
      <c r="A30" s="22" t="s">
        <v>29</v>
      </c>
      <c r="B30" s="21" t="s">
        <v>28</v>
      </c>
      <c r="C30" s="20">
        <v>32700000</v>
      </c>
      <c r="D30" s="20">
        <v>-500000</v>
      </c>
      <c r="E30" s="20">
        <f t="shared" si="4"/>
        <v>32200000</v>
      </c>
      <c r="F30" s="20">
        <v>32700000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6881760</v>
      </c>
      <c r="N30" s="12">
        <v>35759.660000000003</v>
      </c>
      <c r="O30" s="11">
        <f t="shared" si="5"/>
        <v>6917519.6600000001</v>
      </c>
    </row>
    <row r="31" spans="1:15" ht="35.25" customHeight="1" x14ac:dyDescent="0.2">
      <c r="A31" s="22" t="s">
        <v>27</v>
      </c>
      <c r="B31" s="21" t="s">
        <v>26</v>
      </c>
      <c r="C31" s="20">
        <v>8930000</v>
      </c>
      <c r="D31" s="20">
        <v>44544533</v>
      </c>
      <c r="E31" s="20">
        <f t="shared" si="4"/>
        <v>53474533</v>
      </c>
      <c r="F31" s="20">
        <v>8930000</v>
      </c>
      <c r="G31" s="12">
        <v>0</v>
      </c>
      <c r="H31" s="12">
        <v>463799</v>
      </c>
      <c r="I31" s="12">
        <v>0</v>
      </c>
      <c r="J31" s="12">
        <v>0</v>
      </c>
      <c r="K31" s="12">
        <v>0</v>
      </c>
      <c r="L31" s="12">
        <v>126982.75</v>
      </c>
      <c r="M31" s="12">
        <v>4312973.16</v>
      </c>
      <c r="N31" s="12">
        <v>4556975.1500000004</v>
      </c>
      <c r="O31" s="11">
        <f t="shared" si="5"/>
        <v>9460730.0600000005</v>
      </c>
    </row>
    <row r="32" spans="1:15" ht="45.75" customHeight="1" x14ac:dyDescent="0.2">
      <c r="A32" s="22" t="s">
        <v>25</v>
      </c>
      <c r="B32" s="21" t="s">
        <v>24</v>
      </c>
      <c r="C32" s="20">
        <v>507240000</v>
      </c>
      <c r="D32" s="20">
        <v>870000</v>
      </c>
      <c r="E32" s="20">
        <f t="shared" si="4"/>
        <v>508110000</v>
      </c>
      <c r="F32" s="20">
        <v>507240000</v>
      </c>
      <c r="G32" s="12">
        <v>0</v>
      </c>
      <c r="H32" s="12">
        <v>42912041.850000001</v>
      </c>
      <c r="I32" s="12">
        <v>78840694.400000006</v>
      </c>
      <c r="J32" s="12">
        <v>28491540</v>
      </c>
      <c r="K32" s="12">
        <v>32514300</v>
      </c>
      <c r="L32" s="12">
        <v>20253300</v>
      </c>
      <c r="M32" s="12">
        <v>53818203.240000002</v>
      </c>
      <c r="N32" s="12">
        <v>18978180</v>
      </c>
      <c r="O32" s="11">
        <f>+G32+H32+I32+J32+K32+L32++M32+N32</f>
        <v>275808259.49000001</v>
      </c>
    </row>
    <row r="33" spans="1:15" ht="21.75" customHeight="1" x14ac:dyDescent="0.2">
      <c r="A33" s="22" t="s">
        <v>23</v>
      </c>
      <c r="B33" s="21" t="s">
        <v>22</v>
      </c>
      <c r="C33" s="20">
        <v>144068448</v>
      </c>
      <c r="D33" s="20">
        <v>-42517533</v>
      </c>
      <c r="E33" s="20">
        <f t="shared" si="4"/>
        <v>101550915</v>
      </c>
      <c r="F33" s="20">
        <v>144068448</v>
      </c>
      <c r="G33" s="12">
        <v>0</v>
      </c>
      <c r="H33" s="12">
        <v>866164.51</v>
      </c>
      <c r="I33" s="12">
        <v>1069471.0900000001</v>
      </c>
      <c r="J33" s="12">
        <v>214170</v>
      </c>
      <c r="K33" s="12">
        <v>800057.7</v>
      </c>
      <c r="L33" s="12">
        <v>134530.62</v>
      </c>
      <c r="M33" s="12">
        <v>14307295.27</v>
      </c>
      <c r="N33" s="12">
        <v>11109950.060000001</v>
      </c>
      <c r="O33" s="11">
        <f>+G33+H33+I33+J33+K33+L33+M33+N33</f>
        <v>28501639.25</v>
      </c>
    </row>
    <row r="34" spans="1:15" ht="28.5" customHeight="1" x14ac:dyDescent="0.2">
      <c r="A34" s="28">
        <v>2.2999999999999998</v>
      </c>
      <c r="B34" s="27" t="s">
        <v>21</v>
      </c>
      <c r="C34" s="26">
        <f>SUM(C26:C33)</f>
        <v>715538348</v>
      </c>
      <c r="D34" s="26">
        <f>SUM(D26:D33)</f>
        <v>2917000</v>
      </c>
      <c r="E34" s="26">
        <f>SUM(E26:E33)</f>
        <v>718455348</v>
      </c>
      <c r="F34" s="26">
        <f>SUM(F26:F33)</f>
        <v>715538348</v>
      </c>
      <c r="G34" s="17">
        <v>0</v>
      </c>
      <c r="H34" s="17">
        <f t="shared" ref="H34:O34" si="6">SUM(H26:H33)</f>
        <v>47441491.259999998</v>
      </c>
      <c r="I34" s="17">
        <f t="shared" si="6"/>
        <v>80264265.49000001</v>
      </c>
      <c r="J34" s="17">
        <f t="shared" si="6"/>
        <v>29399612</v>
      </c>
      <c r="K34" s="17">
        <f t="shared" si="6"/>
        <v>33314357.699999999</v>
      </c>
      <c r="L34" s="17">
        <f t="shared" si="6"/>
        <v>23868768.670000002</v>
      </c>
      <c r="M34" s="17">
        <f t="shared" si="6"/>
        <v>81548997.010000005</v>
      </c>
      <c r="N34" s="17">
        <f t="shared" si="6"/>
        <v>38665462.43</v>
      </c>
      <c r="O34" s="16">
        <f t="shared" si="6"/>
        <v>334502954.56</v>
      </c>
    </row>
    <row r="35" spans="1:15" ht="14.25" customHeight="1" x14ac:dyDescent="0.2">
      <c r="A35" s="25"/>
      <c r="B35" s="24"/>
      <c r="C35" s="23"/>
      <c r="D35" s="23"/>
      <c r="E35" s="23"/>
      <c r="F35" s="23"/>
      <c r="G35" s="13"/>
      <c r="H35" s="12"/>
      <c r="I35" s="12"/>
      <c r="J35" s="12"/>
      <c r="K35" s="12"/>
      <c r="L35" s="12"/>
      <c r="M35" s="12"/>
      <c r="N35" s="12"/>
      <c r="O35" s="11"/>
    </row>
    <row r="36" spans="1:15" ht="20.25" customHeight="1" x14ac:dyDescent="0.2">
      <c r="A36" s="22" t="s">
        <v>20</v>
      </c>
      <c r="B36" s="21" t="s">
        <v>19</v>
      </c>
      <c r="C36" s="20">
        <v>22497600</v>
      </c>
      <c r="D36" s="20">
        <v>0</v>
      </c>
      <c r="E36" s="20">
        <f t="shared" ref="E36:E41" si="7">C36+D36</f>
        <v>22497600</v>
      </c>
      <c r="F36" s="20">
        <v>22497600</v>
      </c>
      <c r="G36" s="12">
        <v>0</v>
      </c>
      <c r="H36" s="12">
        <v>33881.86</v>
      </c>
      <c r="I36" s="12">
        <v>0</v>
      </c>
      <c r="J36" s="12">
        <v>5406722.71</v>
      </c>
      <c r="K36" s="12">
        <v>460192.27</v>
      </c>
      <c r="L36" s="12">
        <v>0</v>
      </c>
      <c r="M36" s="12">
        <v>0</v>
      </c>
      <c r="N36" s="12">
        <v>132900.79</v>
      </c>
      <c r="O36" s="11">
        <f t="shared" ref="O36:O41" si="8">+G36+H36+I36+J36+K36+L36+M36+N36</f>
        <v>6033697.6299999999</v>
      </c>
    </row>
    <row r="37" spans="1:15" ht="46.5" customHeight="1" x14ac:dyDescent="0.2">
      <c r="A37" s="22" t="s">
        <v>18</v>
      </c>
      <c r="B37" s="21" t="s">
        <v>17</v>
      </c>
      <c r="C37" s="20">
        <v>2300000</v>
      </c>
      <c r="D37" s="20">
        <v>-100000</v>
      </c>
      <c r="E37" s="20">
        <f t="shared" si="7"/>
        <v>2200000</v>
      </c>
      <c r="F37" s="20">
        <v>2300000</v>
      </c>
      <c r="G37" s="12">
        <v>0</v>
      </c>
      <c r="H37" s="12">
        <v>83074.47</v>
      </c>
      <c r="I37" s="12">
        <v>0</v>
      </c>
      <c r="J37" s="12">
        <v>547149.48</v>
      </c>
      <c r="K37" s="12">
        <v>0</v>
      </c>
      <c r="L37" s="12">
        <v>0</v>
      </c>
      <c r="M37" s="12">
        <v>0</v>
      </c>
      <c r="N37" s="12">
        <v>0</v>
      </c>
      <c r="O37" s="11">
        <f t="shared" si="8"/>
        <v>630223.94999999995</v>
      </c>
    </row>
    <row r="38" spans="1:15" ht="33.75" customHeight="1" x14ac:dyDescent="0.2">
      <c r="A38" s="22" t="s">
        <v>16</v>
      </c>
      <c r="B38" s="21" t="s">
        <v>15</v>
      </c>
      <c r="C38" s="20">
        <v>0</v>
      </c>
      <c r="D38" s="20">
        <v>100000</v>
      </c>
      <c r="E38" s="20">
        <f t="shared" si="7"/>
        <v>100000</v>
      </c>
      <c r="F38" s="20"/>
      <c r="G38" s="12">
        <v>0</v>
      </c>
      <c r="H38" s="12">
        <v>0</v>
      </c>
      <c r="I38" s="12">
        <v>0</v>
      </c>
      <c r="J38" s="12">
        <v>55460</v>
      </c>
      <c r="K38" s="12">
        <v>0</v>
      </c>
      <c r="L38" s="12">
        <v>0</v>
      </c>
      <c r="M38" s="12">
        <v>0</v>
      </c>
      <c r="N38" s="12">
        <v>0</v>
      </c>
      <c r="O38" s="11">
        <f t="shared" si="8"/>
        <v>55460</v>
      </c>
    </row>
    <row r="39" spans="1:15" ht="46.5" customHeight="1" x14ac:dyDescent="0.2">
      <c r="A39" s="22" t="s">
        <v>14</v>
      </c>
      <c r="B39" s="21" t="s">
        <v>13</v>
      </c>
      <c r="C39" s="20">
        <v>15000000</v>
      </c>
      <c r="D39" s="20">
        <v>220001000</v>
      </c>
      <c r="E39" s="20">
        <f t="shared" si="7"/>
        <v>235001000</v>
      </c>
      <c r="F39" s="20">
        <v>15000000</v>
      </c>
      <c r="G39" s="12">
        <v>0</v>
      </c>
      <c r="H39" s="12">
        <v>0</v>
      </c>
      <c r="I39" s="12">
        <v>0</v>
      </c>
      <c r="J39" s="12">
        <v>219997700</v>
      </c>
      <c r="K39" s="12">
        <v>0</v>
      </c>
      <c r="L39" s="12">
        <v>0</v>
      </c>
      <c r="M39" s="12">
        <v>0</v>
      </c>
      <c r="N39" s="12">
        <v>0</v>
      </c>
      <c r="O39" s="11">
        <f t="shared" si="8"/>
        <v>219997700</v>
      </c>
    </row>
    <row r="40" spans="1:15" ht="33.75" customHeight="1" x14ac:dyDescent="0.2">
      <c r="A40" s="22" t="s">
        <v>12</v>
      </c>
      <c r="B40" s="21" t="s">
        <v>11</v>
      </c>
      <c r="C40" s="20">
        <v>7000000</v>
      </c>
      <c r="D40" s="20">
        <v>379900</v>
      </c>
      <c r="E40" s="20">
        <f t="shared" si="7"/>
        <v>7379900</v>
      </c>
      <c r="F40" s="20">
        <v>7000000</v>
      </c>
      <c r="G40" s="12">
        <v>0</v>
      </c>
      <c r="H40" s="12">
        <v>89680</v>
      </c>
      <c r="I40" s="12">
        <v>0</v>
      </c>
      <c r="J40" s="12">
        <v>1272863.1100000001</v>
      </c>
      <c r="K40" s="12">
        <v>0</v>
      </c>
      <c r="L40" s="12">
        <v>2997.2</v>
      </c>
      <c r="M40" s="12">
        <v>0</v>
      </c>
      <c r="N40" s="12">
        <v>1750000</v>
      </c>
      <c r="O40" s="11">
        <f t="shared" si="8"/>
        <v>3115540.31</v>
      </c>
    </row>
    <row r="41" spans="1:15" ht="24" customHeight="1" x14ac:dyDescent="0.2">
      <c r="A41" s="22" t="s">
        <v>10</v>
      </c>
      <c r="B41" s="21" t="s">
        <v>9</v>
      </c>
      <c r="C41" s="20"/>
      <c r="D41" s="20">
        <v>1620100</v>
      </c>
      <c r="E41" s="20">
        <f t="shared" si="7"/>
        <v>1620100</v>
      </c>
      <c r="F41" s="20"/>
      <c r="G41" s="12">
        <v>0</v>
      </c>
      <c r="H41" s="12">
        <v>1620000.05</v>
      </c>
      <c r="I41" s="12"/>
      <c r="J41" s="12">
        <v>0</v>
      </c>
      <c r="K41" s="12">
        <v>0</v>
      </c>
      <c r="L41" s="12"/>
      <c r="M41" s="12">
        <v>0</v>
      </c>
      <c r="N41" s="12">
        <v>0</v>
      </c>
      <c r="O41" s="11">
        <f t="shared" si="8"/>
        <v>1620000.05</v>
      </c>
    </row>
    <row r="42" spans="1:15" ht="31.5" customHeight="1" x14ac:dyDescent="0.2">
      <c r="A42" s="19">
        <v>2.6</v>
      </c>
      <c r="B42" s="18" t="s">
        <v>8</v>
      </c>
      <c r="C42" s="17">
        <f>SUM(C36:C40)</f>
        <v>46797600</v>
      </c>
      <c r="D42" s="17">
        <f>SUM(D36:D41)</f>
        <v>222001000</v>
      </c>
      <c r="E42" s="17">
        <f>SUM(E36:E41)</f>
        <v>268798600</v>
      </c>
      <c r="F42" s="17">
        <f>SUM(F36:F40)</f>
        <v>46797600</v>
      </c>
      <c r="G42" s="17">
        <v>0</v>
      </c>
      <c r="H42" s="17">
        <f t="shared" ref="H42:O42" si="9">SUM(H36:H41)</f>
        <v>1826636.3800000001</v>
      </c>
      <c r="I42" s="17">
        <f t="shared" si="9"/>
        <v>0</v>
      </c>
      <c r="J42" s="17">
        <f t="shared" si="9"/>
        <v>227279895.30000001</v>
      </c>
      <c r="K42" s="17">
        <f t="shared" si="9"/>
        <v>460192.27</v>
      </c>
      <c r="L42" s="17">
        <f t="shared" si="9"/>
        <v>2997.2</v>
      </c>
      <c r="M42" s="17">
        <f t="shared" si="9"/>
        <v>0</v>
      </c>
      <c r="N42" s="17">
        <f t="shared" si="9"/>
        <v>1882900.79</v>
      </c>
      <c r="O42" s="16">
        <f t="shared" si="9"/>
        <v>231452621.94000003</v>
      </c>
    </row>
    <row r="43" spans="1:15" ht="12" customHeight="1" x14ac:dyDescent="0.2">
      <c r="A43" s="15"/>
      <c r="B43" s="14"/>
      <c r="C43" s="2"/>
      <c r="D43" s="13"/>
      <c r="E43" s="2"/>
      <c r="F43" s="2"/>
      <c r="G43" s="13"/>
      <c r="H43" s="12"/>
      <c r="I43" s="12"/>
      <c r="J43" s="12"/>
      <c r="K43" s="12"/>
      <c r="L43" s="12"/>
      <c r="M43" s="12"/>
      <c r="N43" s="12"/>
      <c r="O43" s="11"/>
    </row>
    <row r="44" spans="1:15" ht="29.25" customHeight="1" x14ac:dyDescent="0.2">
      <c r="A44" s="10"/>
      <c r="B44" s="9" t="s">
        <v>7</v>
      </c>
      <c r="C44" s="8">
        <f>C12+C23+C34+C42</f>
        <v>2672755080</v>
      </c>
      <c r="D44" s="8">
        <f>D12+D23+D34+D42</f>
        <v>105313649</v>
      </c>
      <c r="E44" s="8">
        <f>E12+E23+E34+E42</f>
        <v>2778068729</v>
      </c>
      <c r="F44" s="8">
        <f>F12+F23+F34+F42</f>
        <v>2672755080</v>
      </c>
      <c r="G44" s="8">
        <f>G12+G23+G34+G42</f>
        <v>108222498.06999999</v>
      </c>
      <c r="H44" s="8">
        <f>+H12+H23+H34+H42</f>
        <v>202371709.45999998</v>
      </c>
      <c r="I44" s="8">
        <f t="shared" ref="I44:O44" si="10">I12+I23+I34+I42</f>
        <v>244375901.94999999</v>
      </c>
      <c r="J44" s="8">
        <f t="shared" si="10"/>
        <v>388995664.33000004</v>
      </c>
      <c r="K44" s="8">
        <f t="shared" si="10"/>
        <v>154925977.34</v>
      </c>
      <c r="L44" s="8">
        <f t="shared" si="10"/>
        <v>189732458.72999996</v>
      </c>
      <c r="M44" s="8">
        <f t="shared" si="10"/>
        <v>215943496.63</v>
      </c>
      <c r="N44" s="8">
        <f t="shared" si="10"/>
        <v>167319442.93000001</v>
      </c>
      <c r="O44" s="7">
        <f t="shared" si="10"/>
        <v>1671887149.4400001</v>
      </c>
    </row>
    <row r="45" spans="1:15" ht="15" x14ac:dyDescent="0.2">
      <c r="A45" s="2"/>
      <c r="B45" s="2"/>
      <c r="C45" s="2"/>
      <c r="D45" s="2"/>
      <c r="E45" s="2"/>
      <c r="F45" s="2"/>
      <c r="G45" s="6"/>
    </row>
    <row r="46" spans="1:15" ht="15.75" x14ac:dyDescent="0.25">
      <c r="A46" s="2"/>
      <c r="B46" s="5" t="s">
        <v>6</v>
      </c>
      <c r="C46" s="2"/>
      <c r="D46" s="5"/>
      <c r="E46" s="5"/>
      <c r="F46" s="2"/>
      <c r="I46" s="5"/>
      <c r="M46" s="5" t="s">
        <v>5</v>
      </c>
      <c r="N46" s="5"/>
    </row>
    <row r="47" spans="1:15" ht="15.75" x14ac:dyDescent="0.25">
      <c r="A47" s="2"/>
      <c r="B47" s="5" t="s">
        <v>4</v>
      </c>
      <c r="C47" s="2"/>
      <c r="D47" s="5"/>
      <c r="E47" s="5"/>
      <c r="F47" s="2"/>
      <c r="I47" s="5"/>
      <c r="M47" s="5" t="s">
        <v>3</v>
      </c>
      <c r="N47" s="5"/>
    </row>
    <row r="48" spans="1:15" ht="15.75" x14ac:dyDescent="0.25">
      <c r="A48" s="2"/>
      <c r="B48" s="4" t="s">
        <v>2</v>
      </c>
      <c r="C48" s="2"/>
      <c r="D48" s="4"/>
      <c r="E48" s="4"/>
      <c r="F48" s="2"/>
      <c r="I48" s="4"/>
      <c r="M48" s="4" t="s">
        <v>1</v>
      </c>
      <c r="N48" s="4"/>
    </row>
    <row r="49" spans="1:14" ht="21" customHeight="1" x14ac:dyDescent="0.2">
      <c r="A49" s="2"/>
      <c r="B49" s="3" t="s">
        <v>0</v>
      </c>
      <c r="C49" s="2"/>
      <c r="D49" s="3"/>
      <c r="E49" s="3"/>
      <c r="F49" s="2"/>
      <c r="I49" s="3"/>
      <c r="M49" s="3" t="s">
        <v>0</v>
      </c>
      <c r="N49" s="3"/>
    </row>
    <row r="50" spans="1:14" x14ac:dyDescent="0.2">
      <c r="A50" s="2"/>
      <c r="B50" s="2"/>
      <c r="C50" s="2"/>
      <c r="D50" s="2"/>
      <c r="E50" s="2"/>
      <c r="F50" s="2"/>
      <c r="G50" s="2"/>
    </row>
    <row r="51" spans="1:14" x14ac:dyDescent="0.2">
      <c r="A51" s="2"/>
      <c r="B51" s="2"/>
      <c r="C51" s="2"/>
      <c r="D51" s="2"/>
      <c r="E51" s="2"/>
      <c r="F51" s="2"/>
      <c r="G51" s="2"/>
    </row>
  </sheetData>
  <mergeCells count="4">
    <mergeCell ref="B2:N2"/>
    <mergeCell ref="B3:N3"/>
    <mergeCell ref="B4:N4"/>
    <mergeCell ref="B5:N5"/>
  </mergeCells>
  <pageMargins left="0.35433070866141736" right="0.23622047244094491" top="3.937007874015748E-2" bottom="0.35433070866141736" header="0.31496062992125984" footer="0.31496062992125984"/>
  <pageSetup paperSize="5" scale="90" orientation="landscape" verticalDpi="0" r:id="rId1"/>
  <headerFooter differentFirst="1">
    <oddFooter>&amp;CPreparado por : Ana Ma. De Los Santos R.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7C4C-5AA3-46E1-830D-EAC34F1E91CB}">
  <dimension ref="A2:Q51"/>
  <sheetViews>
    <sheetView tabSelected="1" topLeftCell="A30" zoomScaleNormal="100" workbookViewId="0">
      <selection activeCell="G45" sqref="G45"/>
    </sheetView>
  </sheetViews>
  <sheetFormatPr baseColWidth="10" defaultColWidth="9.33203125" defaultRowHeight="12.75" x14ac:dyDescent="0.2"/>
  <cols>
    <col min="1" max="1" width="6.6640625" style="1" customWidth="1"/>
    <col min="2" max="2" width="37" style="1" customWidth="1"/>
    <col min="3" max="3" width="18" style="1" hidden="1" customWidth="1"/>
    <col min="4" max="4" width="3" style="1" hidden="1" customWidth="1"/>
    <col min="5" max="5" width="2.5" style="1" hidden="1" customWidth="1"/>
    <col min="6" max="6" width="0.1640625" style="1" hidden="1" customWidth="1"/>
    <col min="7" max="8" width="16.6640625" style="1" customWidth="1"/>
    <col min="9" max="10" width="16.33203125" style="1" customWidth="1"/>
    <col min="11" max="11" width="17.5" style="1" customWidth="1"/>
    <col min="12" max="12" width="18" style="1" customWidth="1"/>
    <col min="13" max="13" width="16.6640625" style="1" customWidth="1"/>
    <col min="14" max="14" width="18" style="1" customWidth="1"/>
    <col min="15" max="15" width="17.1640625" style="1" customWidth="1"/>
    <col min="16" max="16" width="18" style="1" customWidth="1"/>
    <col min="17" max="17" width="18.1640625" style="1" customWidth="1"/>
    <col min="18" max="16384" width="9.33203125" style="1"/>
  </cols>
  <sheetData>
    <row r="2" spans="1:17" ht="20.100000000000001" customHeight="1" x14ac:dyDescent="0.2">
      <c r="B2" s="51" t="s">
        <v>83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7" ht="20.100000000000001" customHeight="1" x14ac:dyDescent="0.2">
      <c r="B3" s="51" t="s">
        <v>82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7" ht="20.100000000000001" customHeight="1" x14ac:dyDescent="0.2">
      <c r="B4" s="51" t="s">
        <v>84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7" ht="20.100000000000001" customHeight="1" x14ac:dyDescent="0.2">
      <c r="B5" s="51" t="s">
        <v>80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7" ht="24.95" customHeight="1" x14ac:dyDescent="0.2"/>
    <row r="7" spans="1:17" ht="48.75" customHeight="1" x14ac:dyDescent="0.2">
      <c r="A7" s="50" t="s">
        <v>79</v>
      </c>
      <c r="B7" s="49" t="s">
        <v>78</v>
      </c>
      <c r="C7" s="49" t="s">
        <v>77</v>
      </c>
      <c r="D7" s="49" t="s">
        <v>76</v>
      </c>
      <c r="E7" s="49" t="s">
        <v>75</v>
      </c>
      <c r="F7" s="49" t="s">
        <v>74</v>
      </c>
      <c r="G7" s="48" t="s">
        <v>73</v>
      </c>
      <c r="H7" s="47" t="s">
        <v>72</v>
      </c>
      <c r="I7" s="47" t="s">
        <v>71</v>
      </c>
      <c r="J7" s="47" t="s">
        <v>70</v>
      </c>
      <c r="K7" s="47" t="s">
        <v>69</v>
      </c>
      <c r="L7" s="47" t="s">
        <v>68</v>
      </c>
      <c r="M7" s="47" t="s">
        <v>67</v>
      </c>
      <c r="N7" s="47" t="s">
        <v>66</v>
      </c>
      <c r="O7" s="47" t="s">
        <v>85</v>
      </c>
      <c r="P7" s="47" t="s">
        <v>65</v>
      </c>
      <c r="Q7" s="46"/>
    </row>
    <row r="8" spans="1:17" ht="21.75" customHeight="1" x14ac:dyDescent="0.2">
      <c r="A8" s="45">
        <v>2</v>
      </c>
      <c r="B8" s="41" t="s">
        <v>64</v>
      </c>
      <c r="C8" s="23"/>
      <c r="D8" s="44"/>
      <c r="E8" s="23"/>
      <c r="F8" s="23"/>
      <c r="G8" s="2"/>
      <c r="H8" s="2"/>
      <c r="I8" s="2"/>
      <c r="J8" s="2"/>
      <c r="K8" s="2"/>
      <c r="L8" s="2"/>
      <c r="M8" s="2"/>
      <c r="N8" s="2"/>
      <c r="O8" s="2"/>
      <c r="P8" s="43"/>
    </row>
    <row r="9" spans="1:17" ht="24.95" customHeight="1" x14ac:dyDescent="0.2">
      <c r="A9" s="22" t="s">
        <v>63</v>
      </c>
      <c r="B9" s="21" t="s">
        <v>62</v>
      </c>
      <c r="C9" s="20">
        <v>1235567600</v>
      </c>
      <c r="D9" s="12">
        <v>-266542784</v>
      </c>
      <c r="E9" s="20">
        <f>C9+D9</f>
        <v>969024816</v>
      </c>
      <c r="F9" s="20">
        <v>1235567600</v>
      </c>
      <c r="G9" s="12">
        <v>91687376</v>
      </c>
      <c r="H9" s="12">
        <v>92193954.469999999</v>
      </c>
      <c r="I9" s="12">
        <v>92885784.530000001</v>
      </c>
      <c r="J9" s="12">
        <v>93003621.989999995</v>
      </c>
      <c r="K9" s="12">
        <v>92305671.269999996</v>
      </c>
      <c r="L9" s="12">
        <v>96599197.079999998</v>
      </c>
      <c r="M9" s="12">
        <v>97989722.620000005</v>
      </c>
      <c r="N9" s="12">
        <v>95953535.200000003</v>
      </c>
      <c r="O9" s="12">
        <v>96170191.230000004</v>
      </c>
      <c r="P9" s="11">
        <f>+G9+H9+I9+J9+K9+L9+M9+N9+O9</f>
        <v>848789054.3900001</v>
      </c>
    </row>
    <row r="10" spans="1:17" ht="23.25" customHeight="1" x14ac:dyDescent="0.2">
      <c r="A10" s="22" t="s">
        <v>61</v>
      </c>
      <c r="B10" s="21" t="s">
        <v>60</v>
      </c>
      <c r="C10" s="20">
        <v>123000000</v>
      </c>
      <c r="D10" s="20">
        <v>-92900000</v>
      </c>
      <c r="E10" s="20">
        <f>C10+D10</f>
        <v>30100000</v>
      </c>
      <c r="F10" s="20">
        <v>123000000</v>
      </c>
      <c r="G10" s="12">
        <v>2472000</v>
      </c>
      <c r="H10" s="12">
        <v>2490000</v>
      </c>
      <c r="I10" s="12">
        <v>2500000</v>
      </c>
      <c r="J10" s="12">
        <v>2500000</v>
      </c>
      <c r="K10" s="12">
        <v>2480000</v>
      </c>
      <c r="L10" s="12">
        <v>2469000</v>
      </c>
      <c r="M10" s="12">
        <v>2447000</v>
      </c>
      <c r="N10" s="12">
        <v>2490000</v>
      </c>
      <c r="O10" s="12">
        <v>2428000</v>
      </c>
      <c r="P10" s="11">
        <f>+G10+H10+I10+J10+K10+L10+M10+N10+O10</f>
        <v>22276000</v>
      </c>
    </row>
    <row r="11" spans="1:17" ht="28.5" customHeight="1" x14ac:dyDescent="0.2">
      <c r="A11" s="22" t="s">
        <v>59</v>
      </c>
      <c r="B11" s="21" t="s">
        <v>58</v>
      </c>
      <c r="C11" s="20">
        <v>171752400</v>
      </c>
      <c r="D11" s="20">
        <v>0</v>
      </c>
      <c r="E11" s="20">
        <f>C11+D11</f>
        <v>171752400</v>
      </c>
      <c r="F11" s="20">
        <v>171752400</v>
      </c>
      <c r="G11" s="12">
        <v>14063122.07</v>
      </c>
      <c r="H11" s="12">
        <v>14101798.970000001</v>
      </c>
      <c r="I11" s="12">
        <v>14133964.07</v>
      </c>
      <c r="J11" s="12">
        <v>14157890.390000001</v>
      </c>
      <c r="K11" s="12">
        <v>14083141.789999999</v>
      </c>
      <c r="L11" s="12">
        <v>14759486.75</v>
      </c>
      <c r="M11" s="12">
        <v>14750711.01</v>
      </c>
      <c r="N11" s="12">
        <v>14729631.869999999</v>
      </c>
      <c r="O11" s="12">
        <v>14603994.07</v>
      </c>
      <c r="P11" s="11">
        <f>+G11+H11+I11+J11+K11+L11+M11+N11+O11</f>
        <v>129383740.99000001</v>
      </c>
    </row>
    <row r="12" spans="1:17" ht="31.5" customHeight="1" x14ac:dyDescent="0.2">
      <c r="A12" s="42">
        <v>2.1</v>
      </c>
      <c r="B12" s="27" t="s">
        <v>57</v>
      </c>
      <c r="C12" s="26">
        <f t="shared" ref="C12:P12" si="0">SUM(C9:C11)</f>
        <v>1530320000</v>
      </c>
      <c r="D12" s="26">
        <f t="shared" si="0"/>
        <v>-359442784</v>
      </c>
      <c r="E12" s="26">
        <f t="shared" si="0"/>
        <v>1170877216</v>
      </c>
      <c r="F12" s="26">
        <f t="shared" si="0"/>
        <v>1530320000</v>
      </c>
      <c r="G12" s="17">
        <f t="shared" si="0"/>
        <v>108222498.06999999</v>
      </c>
      <c r="H12" s="17">
        <f t="shared" si="0"/>
        <v>108785753.44</v>
      </c>
      <c r="I12" s="17">
        <f t="shared" si="0"/>
        <v>109519748.59999999</v>
      </c>
      <c r="J12" s="17">
        <f t="shared" si="0"/>
        <v>109661512.38</v>
      </c>
      <c r="K12" s="17">
        <f t="shared" si="0"/>
        <v>108868813.06</v>
      </c>
      <c r="L12" s="17">
        <f t="shared" si="0"/>
        <v>113827683.83</v>
      </c>
      <c r="M12" s="17">
        <f t="shared" si="0"/>
        <v>115187433.63000001</v>
      </c>
      <c r="N12" s="17">
        <f t="shared" si="0"/>
        <v>113173167.07000001</v>
      </c>
      <c r="O12" s="17">
        <f>SUM(O9:O11)</f>
        <v>113202185.30000001</v>
      </c>
      <c r="P12" s="16">
        <f t="shared" si="0"/>
        <v>1000448795.3800001</v>
      </c>
    </row>
    <row r="13" spans="1:17" ht="12" customHeight="1" x14ac:dyDescent="0.2">
      <c r="A13" s="25"/>
      <c r="B13" s="24"/>
      <c r="C13" s="23"/>
      <c r="D13" s="23"/>
      <c r="E13" s="23"/>
      <c r="F13" s="23"/>
      <c r="G13" s="13"/>
      <c r="H13" s="12"/>
      <c r="I13" s="12"/>
      <c r="J13" s="12"/>
      <c r="K13" s="12"/>
      <c r="L13" s="12"/>
      <c r="M13" s="12"/>
      <c r="N13" s="12"/>
      <c r="O13" s="12"/>
      <c r="P13" s="11"/>
    </row>
    <row r="14" spans="1:17" ht="23.25" customHeight="1" x14ac:dyDescent="0.2">
      <c r="A14" s="22" t="s">
        <v>56</v>
      </c>
      <c r="B14" s="21" t="s">
        <v>55</v>
      </c>
      <c r="C14" s="20">
        <v>57195080</v>
      </c>
      <c r="D14" s="20">
        <v>0</v>
      </c>
      <c r="E14" s="20">
        <f t="shared" ref="E14:E22" si="1">C14+D14</f>
        <v>57195080</v>
      </c>
      <c r="F14" s="20">
        <v>57195080</v>
      </c>
      <c r="G14" s="12">
        <v>0</v>
      </c>
      <c r="H14" s="12">
        <v>9709886.7699999996</v>
      </c>
      <c r="I14" s="12">
        <v>4383780.04</v>
      </c>
      <c r="J14" s="12">
        <v>4193378.96</v>
      </c>
      <c r="K14" s="12">
        <v>4156377.24</v>
      </c>
      <c r="L14" s="12">
        <v>3446299.35</v>
      </c>
      <c r="M14" s="12">
        <v>5445119.2300000004</v>
      </c>
      <c r="N14" s="12">
        <v>4304445.29</v>
      </c>
      <c r="O14" s="12">
        <v>3916659.3</v>
      </c>
      <c r="P14" s="11">
        <f>+G14+H14+I14+J14+K14+L14+M14+N14+O14</f>
        <v>39555946.18</v>
      </c>
    </row>
    <row r="15" spans="1:17" ht="32.25" customHeight="1" x14ac:dyDescent="0.2">
      <c r="A15" s="22" t="s">
        <v>54</v>
      </c>
      <c r="B15" s="21" t="s">
        <v>53</v>
      </c>
      <c r="C15" s="20">
        <v>7000000</v>
      </c>
      <c r="D15" s="20">
        <v>0</v>
      </c>
      <c r="E15" s="20">
        <f t="shared" si="1"/>
        <v>7000000</v>
      </c>
      <c r="F15" s="20">
        <v>7000000</v>
      </c>
      <c r="G15" s="12">
        <v>0</v>
      </c>
      <c r="H15" s="12">
        <v>19248.68</v>
      </c>
      <c r="I15" s="12">
        <v>148404.01999999999</v>
      </c>
      <c r="J15" s="12">
        <v>1748099.2</v>
      </c>
      <c r="K15" s="12">
        <v>476838.71</v>
      </c>
      <c r="L15" s="12">
        <v>0</v>
      </c>
      <c r="M15" s="12">
        <v>0</v>
      </c>
      <c r="N15" s="12">
        <v>114438.29</v>
      </c>
      <c r="O15" s="12">
        <v>341134.93</v>
      </c>
      <c r="P15" s="11">
        <f>+G15+H15+I15+J15+K15+L15+M15+N15+O15</f>
        <v>2848163.83</v>
      </c>
    </row>
    <row r="16" spans="1:17" ht="21" customHeight="1" x14ac:dyDescent="0.2">
      <c r="A16" s="22" t="s">
        <v>52</v>
      </c>
      <c r="B16" s="21" t="s">
        <v>51</v>
      </c>
      <c r="C16" s="20">
        <v>26000000</v>
      </c>
      <c r="D16" s="20">
        <v>500000</v>
      </c>
      <c r="E16" s="20">
        <f t="shared" si="1"/>
        <v>26500000</v>
      </c>
      <c r="F16" s="20">
        <v>26000000</v>
      </c>
      <c r="G16" s="12">
        <v>0</v>
      </c>
      <c r="H16" s="12">
        <v>830600</v>
      </c>
      <c r="I16" s="12">
        <v>680950</v>
      </c>
      <c r="J16" s="12">
        <v>985650</v>
      </c>
      <c r="K16" s="12">
        <v>1295800</v>
      </c>
      <c r="L16" s="12">
        <v>936550</v>
      </c>
      <c r="M16" s="12">
        <v>1082200</v>
      </c>
      <c r="N16" s="12">
        <v>1060135</v>
      </c>
      <c r="O16" s="12">
        <v>0</v>
      </c>
      <c r="P16" s="11">
        <f>+G16+H16+I16+J16+K16+L16+M16+N16+O16</f>
        <v>6871885</v>
      </c>
    </row>
    <row r="17" spans="1:16" ht="20.25" customHeight="1" x14ac:dyDescent="0.2">
      <c r="A17" s="22" t="s">
        <v>50</v>
      </c>
      <c r="B17" s="21" t="s">
        <v>49</v>
      </c>
      <c r="C17" s="20">
        <v>2200052</v>
      </c>
      <c r="D17" s="20">
        <v>200000</v>
      </c>
      <c r="E17" s="20">
        <f t="shared" si="1"/>
        <v>2400052</v>
      </c>
      <c r="F17" s="20">
        <v>2200052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1">
        <f>+G17+H17+I17+J17+K17+L17+M17+N17+O17</f>
        <v>0</v>
      </c>
    </row>
    <row r="18" spans="1:16" ht="21" customHeight="1" x14ac:dyDescent="0.2">
      <c r="A18" s="22" t="s">
        <v>48</v>
      </c>
      <c r="B18" s="21" t="s">
        <v>47</v>
      </c>
      <c r="C18" s="20">
        <v>69204000</v>
      </c>
      <c r="D18" s="20">
        <v>1000000</v>
      </c>
      <c r="E18" s="20">
        <f t="shared" si="1"/>
        <v>70204000</v>
      </c>
      <c r="F18" s="20">
        <v>69204000</v>
      </c>
      <c r="G18" s="12">
        <v>0</v>
      </c>
      <c r="H18" s="12">
        <v>3470023.15</v>
      </c>
      <c r="I18" s="12">
        <v>238360</v>
      </c>
      <c r="J18" s="12">
        <v>416780</v>
      </c>
      <c r="K18" s="12">
        <v>1041713.34</v>
      </c>
      <c r="L18" s="12">
        <v>147533.32999999999</v>
      </c>
      <c r="M18" s="12">
        <v>2218117.61</v>
      </c>
      <c r="N18" s="12">
        <v>1697533.35</v>
      </c>
      <c r="O18" s="12">
        <v>0</v>
      </c>
      <c r="P18" s="11">
        <f>+G18+H18+I18+J18+K18+L18+M18+N18+O18</f>
        <v>9230060.7799999993</v>
      </c>
    </row>
    <row r="19" spans="1:16" ht="19.5" customHeight="1" x14ac:dyDescent="0.2">
      <c r="A19" s="22" t="s">
        <v>46</v>
      </c>
      <c r="B19" s="21" t="s">
        <v>45</v>
      </c>
      <c r="C19" s="20">
        <v>104000000</v>
      </c>
      <c r="D19" s="20">
        <v>-687351</v>
      </c>
      <c r="E19" s="20">
        <f t="shared" si="1"/>
        <v>103312649</v>
      </c>
      <c r="F19" s="20">
        <v>104000000</v>
      </c>
      <c r="G19" s="12">
        <v>0</v>
      </c>
      <c r="H19" s="12">
        <v>24006932.969999999</v>
      </c>
      <c r="I19" s="12">
        <v>22734590.329999998</v>
      </c>
      <c r="J19" s="12">
        <v>2702899.6</v>
      </c>
      <c r="K19" s="12">
        <v>2891808.36</v>
      </c>
      <c r="L19" s="12">
        <v>40782491.549999997</v>
      </c>
      <c r="M19" s="12">
        <v>4343872.3099999996</v>
      </c>
      <c r="N19" s="12">
        <v>2096840.71</v>
      </c>
      <c r="O19" s="12">
        <v>2253322.36</v>
      </c>
      <c r="P19" s="11">
        <f>+G19+H19+I19+J19+K19+L19+M19+N19+O19</f>
        <v>101812758.19</v>
      </c>
    </row>
    <row r="20" spans="1:16" ht="46.5" customHeight="1" x14ac:dyDescent="0.2">
      <c r="A20" s="22" t="s">
        <v>44</v>
      </c>
      <c r="B20" s="41" t="s">
        <v>43</v>
      </c>
      <c r="C20" s="20">
        <v>70600000</v>
      </c>
      <c r="D20" s="20">
        <v>238825784</v>
      </c>
      <c r="E20" s="20">
        <f t="shared" si="1"/>
        <v>309425784</v>
      </c>
      <c r="F20" s="20">
        <v>70600000</v>
      </c>
      <c r="G20" s="12">
        <v>0</v>
      </c>
      <c r="H20" s="12">
        <v>2089009.81</v>
      </c>
      <c r="I20" s="12">
        <v>26041530.760000002</v>
      </c>
      <c r="J20" s="12">
        <v>9808756.1899999995</v>
      </c>
      <c r="K20" s="12">
        <v>-4487.76</v>
      </c>
      <c r="L20" s="12">
        <v>1800000</v>
      </c>
      <c r="M20" s="12">
        <v>301862.84000000003</v>
      </c>
      <c r="N20" s="12">
        <v>0</v>
      </c>
      <c r="O20" s="12">
        <v>248084.33</v>
      </c>
      <c r="P20" s="11">
        <f>+G20+H20+I20+J20+K20+L20+M20+N20+O20</f>
        <v>40284756.170000002</v>
      </c>
    </row>
    <row r="21" spans="1:16" ht="32.25" customHeight="1" x14ac:dyDescent="0.2">
      <c r="A21" s="22" t="s">
        <v>42</v>
      </c>
      <c r="B21" s="21" t="s">
        <v>41</v>
      </c>
      <c r="C21" s="20">
        <v>27400000</v>
      </c>
      <c r="D21" s="20">
        <v>0</v>
      </c>
      <c r="E21" s="20">
        <f t="shared" si="1"/>
        <v>27400000</v>
      </c>
      <c r="F21" s="20">
        <v>27400000</v>
      </c>
      <c r="G21" s="12">
        <v>0</v>
      </c>
      <c r="H21" s="12">
        <v>2492160</v>
      </c>
      <c r="I21" s="12">
        <v>364272.71</v>
      </c>
      <c r="J21" s="12">
        <v>1108300</v>
      </c>
      <c r="K21" s="12">
        <v>1316640</v>
      </c>
      <c r="L21" s="12">
        <v>1675400</v>
      </c>
      <c r="M21" s="12">
        <v>1917660</v>
      </c>
      <c r="N21" s="12">
        <v>4324520</v>
      </c>
      <c r="O21" s="12">
        <v>0</v>
      </c>
      <c r="P21" s="11">
        <f>+G21+H21+I21+J21+K21+L21+M21+N21+O21</f>
        <v>13198952.710000001</v>
      </c>
    </row>
    <row r="22" spans="1:16" ht="26.25" customHeight="1" x14ac:dyDescent="0.2">
      <c r="A22" s="22" t="s">
        <v>40</v>
      </c>
      <c r="B22" s="21" t="s">
        <v>39</v>
      </c>
      <c r="C22" s="20">
        <v>16500000</v>
      </c>
      <c r="D22" s="20">
        <v>0</v>
      </c>
      <c r="E22" s="20">
        <f t="shared" si="1"/>
        <v>16500000</v>
      </c>
      <c r="F22" s="20">
        <v>16500000</v>
      </c>
      <c r="G22" s="12">
        <v>0</v>
      </c>
      <c r="H22" s="12">
        <v>1699967</v>
      </c>
      <c r="I22" s="12">
        <v>0</v>
      </c>
      <c r="J22" s="12">
        <v>1690780.7</v>
      </c>
      <c r="K22" s="12">
        <v>1107924.42</v>
      </c>
      <c r="L22" s="12">
        <v>3244734.8</v>
      </c>
      <c r="M22" s="12">
        <v>3898234</v>
      </c>
      <c r="N22" s="12">
        <v>0</v>
      </c>
      <c r="O22" s="12">
        <v>917833.5</v>
      </c>
      <c r="P22" s="11">
        <f>+G22+H22+I22+J22+K22+L22+M22+N22+O22</f>
        <v>12559474.42</v>
      </c>
    </row>
    <row r="23" spans="1:16" ht="35.25" customHeight="1" x14ac:dyDescent="0.2">
      <c r="A23" s="40">
        <v>2.2000000000000002</v>
      </c>
      <c r="B23" s="39" t="s">
        <v>38</v>
      </c>
      <c r="C23" s="38">
        <f>SUM(C14:C22)</f>
        <v>380099132</v>
      </c>
      <c r="D23" s="38">
        <f>SUM(D14:D22)</f>
        <v>239838433</v>
      </c>
      <c r="E23" s="38">
        <f>SUM(E14:E22)</f>
        <v>619937565</v>
      </c>
      <c r="F23" s="38">
        <f>SUM(F14:F22)</f>
        <v>380099132</v>
      </c>
      <c r="G23" s="37">
        <v>0</v>
      </c>
      <c r="H23" s="37">
        <f t="shared" ref="H23:P23" si="2">SUM(H14:H22)</f>
        <v>44317828.380000003</v>
      </c>
      <c r="I23" s="37">
        <f t="shared" si="2"/>
        <v>54591887.859999999</v>
      </c>
      <c r="J23" s="37">
        <f t="shared" si="2"/>
        <v>22654644.649999999</v>
      </c>
      <c r="K23" s="37">
        <f t="shared" si="2"/>
        <v>12282614.310000001</v>
      </c>
      <c r="L23" s="37">
        <f t="shared" si="2"/>
        <v>52033009.029999994</v>
      </c>
      <c r="M23" s="37">
        <f t="shared" si="2"/>
        <v>19207065.989999998</v>
      </c>
      <c r="N23" s="37">
        <f t="shared" si="2"/>
        <v>13597912.640000001</v>
      </c>
      <c r="O23" s="37">
        <f>SUM(O14:O22)</f>
        <v>7677034.4199999999</v>
      </c>
      <c r="P23" s="36">
        <f t="shared" si="2"/>
        <v>226361997.27999997</v>
      </c>
    </row>
    <row r="24" spans="1:16" ht="27" customHeight="1" x14ac:dyDescent="0.2">
      <c r="A24" s="24"/>
      <c r="B24" s="24"/>
      <c r="C24" s="23"/>
      <c r="D24" s="23"/>
      <c r="E24" s="23"/>
      <c r="F24" s="23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ht="21" customHeight="1" x14ac:dyDescent="0.2">
      <c r="A25" s="34"/>
      <c r="B25" s="21"/>
      <c r="C25" s="20"/>
      <c r="D25" s="20"/>
      <c r="E25" s="20"/>
      <c r="F25" s="20"/>
      <c r="G25" s="13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30" customHeight="1" x14ac:dyDescent="0.2">
      <c r="A26" s="33" t="s">
        <v>37</v>
      </c>
      <c r="B26" s="32" t="s">
        <v>36</v>
      </c>
      <c r="C26" s="31">
        <v>3300000</v>
      </c>
      <c r="D26" s="31">
        <v>520000</v>
      </c>
      <c r="E26" s="31">
        <f t="shared" ref="E26:E33" si="3">C26+D26</f>
        <v>3820000</v>
      </c>
      <c r="F26" s="31">
        <v>3300000</v>
      </c>
      <c r="G26" s="30">
        <v>0</v>
      </c>
      <c r="H26" s="30">
        <v>445166.6</v>
      </c>
      <c r="I26" s="30">
        <v>213680</v>
      </c>
      <c r="J26" s="30">
        <v>687702</v>
      </c>
      <c r="K26" s="30">
        <v>0</v>
      </c>
      <c r="L26" s="30">
        <v>1638312</v>
      </c>
      <c r="M26" s="30">
        <v>389402.8</v>
      </c>
      <c r="N26" s="30">
        <v>26847</v>
      </c>
      <c r="O26" s="30">
        <v>26733</v>
      </c>
      <c r="P26" s="29">
        <f>+G26+H26+I26+J26+K26+L26+M26+N26+O26</f>
        <v>3427843.4</v>
      </c>
    </row>
    <row r="27" spans="1:16" ht="20.25" customHeight="1" x14ac:dyDescent="0.2">
      <c r="A27" s="22" t="s">
        <v>35</v>
      </c>
      <c r="B27" s="21" t="s">
        <v>34</v>
      </c>
      <c r="C27" s="20">
        <v>6599900</v>
      </c>
      <c r="D27" s="20">
        <v>0</v>
      </c>
      <c r="E27" s="20">
        <f t="shared" si="3"/>
        <v>6599900</v>
      </c>
      <c r="F27" s="20">
        <v>6599900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34212.92</v>
      </c>
      <c r="N27" s="12">
        <v>4600.2299999999996</v>
      </c>
      <c r="O27" s="12">
        <v>0</v>
      </c>
      <c r="P27" s="11">
        <f>+G27+H27+I27+J27+K27+L27+M27+N27+O27</f>
        <v>38813.149999999994</v>
      </c>
    </row>
    <row r="28" spans="1:16" ht="22.5" customHeight="1" x14ac:dyDescent="0.2">
      <c r="A28" s="22" t="s">
        <v>33</v>
      </c>
      <c r="B28" s="21" t="s">
        <v>32</v>
      </c>
      <c r="C28" s="20">
        <v>10700000</v>
      </c>
      <c r="D28" s="20">
        <v>0</v>
      </c>
      <c r="E28" s="20">
        <f t="shared" si="3"/>
        <v>10700000</v>
      </c>
      <c r="F28" s="20">
        <v>10700000</v>
      </c>
      <c r="G28" s="12">
        <v>0</v>
      </c>
      <c r="H28" s="12">
        <v>2073024</v>
      </c>
      <c r="I28" s="12">
        <v>140420</v>
      </c>
      <c r="J28" s="12">
        <v>6200</v>
      </c>
      <c r="K28" s="12">
        <v>0</v>
      </c>
      <c r="L28" s="12">
        <v>1715643.3</v>
      </c>
      <c r="M28" s="12">
        <v>922552.31999999995</v>
      </c>
      <c r="N28" s="12">
        <v>3953150.33</v>
      </c>
      <c r="O28" s="12">
        <v>13800</v>
      </c>
      <c r="P28" s="11">
        <f>+G28+H28+I28+J28+K28+L28+M28+N28+O28</f>
        <v>8824789.9499999993</v>
      </c>
    </row>
    <row r="29" spans="1:16" ht="22.5" customHeight="1" x14ac:dyDescent="0.2">
      <c r="A29" s="22" t="s">
        <v>31</v>
      </c>
      <c r="B29" s="21" t="s">
        <v>30</v>
      </c>
      <c r="C29" s="20">
        <v>2000000</v>
      </c>
      <c r="D29" s="20">
        <v>0</v>
      </c>
      <c r="E29" s="20">
        <f t="shared" si="3"/>
        <v>2000000</v>
      </c>
      <c r="F29" s="20">
        <v>2000000</v>
      </c>
      <c r="G29" s="12">
        <v>0</v>
      </c>
      <c r="H29" s="12">
        <v>681295.3</v>
      </c>
      <c r="I29" s="12">
        <v>0</v>
      </c>
      <c r="J29" s="12">
        <v>0</v>
      </c>
      <c r="K29" s="12">
        <v>0</v>
      </c>
      <c r="L29" s="12">
        <v>0</v>
      </c>
      <c r="M29" s="12">
        <v>882597.3</v>
      </c>
      <c r="N29" s="12">
        <v>0</v>
      </c>
      <c r="O29" s="12">
        <v>0</v>
      </c>
      <c r="P29" s="11">
        <f>+G29+H29+I29+J29+K29+L29+M29+N29+O29</f>
        <v>1563892.6</v>
      </c>
    </row>
    <row r="30" spans="1:16" ht="19.5" customHeight="1" x14ac:dyDescent="0.2">
      <c r="A30" s="22" t="s">
        <v>29</v>
      </c>
      <c r="B30" s="21" t="s">
        <v>28</v>
      </c>
      <c r="C30" s="20">
        <v>32700000</v>
      </c>
      <c r="D30" s="20">
        <v>-500000</v>
      </c>
      <c r="E30" s="20">
        <f t="shared" si="3"/>
        <v>32200000</v>
      </c>
      <c r="F30" s="20">
        <v>32700000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6881760</v>
      </c>
      <c r="N30" s="12">
        <v>35759.660000000003</v>
      </c>
      <c r="O30" s="12">
        <v>16620826.65</v>
      </c>
      <c r="P30" s="11">
        <f>+G30+H30+I30+J30+K30+L30+M30+N30+O30</f>
        <v>23538346.310000002</v>
      </c>
    </row>
    <row r="31" spans="1:16" ht="35.25" customHeight="1" x14ac:dyDescent="0.2">
      <c r="A31" s="22" t="s">
        <v>27</v>
      </c>
      <c r="B31" s="21" t="s">
        <v>26</v>
      </c>
      <c r="C31" s="20">
        <v>8930000</v>
      </c>
      <c r="D31" s="20">
        <v>44544533</v>
      </c>
      <c r="E31" s="20">
        <f t="shared" si="3"/>
        <v>53474533</v>
      </c>
      <c r="F31" s="20">
        <v>8930000</v>
      </c>
      <c r="G31" s="12">
        <v>0</v>
      </c>
      <c r="H31" s="12">
        <v>463799</v>
      </c>
      <c r="I31" s="12">
        <v>0</v>
      </c>
      <c r="J31" s="12">
        <v>0</v>
      </c>
      <c r="K31" s="12">
        <v>0</v>
      </c>
      <c r="L31" s="12">
        <v>126982.75</v>
      </c>
      <c r="M31" s="12">
        <v>4312973.16</v>
      </c>
      <c r="N31" s="12">
        <v>4556975.1500000004</v>
      </c>
      <c r="O31" s="12">
        <v>16771033.199999999</v>
      </c>
      <c r="P31" s="11">
        <f>+G31+H31+I31+J31+K31+L31+M31+N31+O31</f>
        <v>26231763.259999998</v>
      </c>
    </row>
    <row r="32" spans="1:16" ht="45.75" customHeight="1" x14ac:dyDescent="0.2">
      <c r="A32" s="22" t="s">
        <v>25</v>
      </c>
      <c r="B32" s="21" t="s">
        <v>24</v>
      </c>
      <c r="C32" s="20">
        <v>507240000</v>
      </c>
      <c r="D32" s="20">
        <v>870000</v>
      </c>
      <c r="E32" s="20">
        <f t="shared" si="3"/>
        <v>508110000</v>
      </c>
      <c r="F32" s="20">
        <v>507240000</v>
      </c>
      <c r="G32" s="12">
        <v>0</v>
      </c>
      <c r="H32" s="12">
        <v>42912041.850000001</v>
      </c>
      <c r="I32" s="12">
        <v>78840694.400000006</v>
      </c>
      <c r="J32" s="12">
        <v>28491540</v>
      </c>
      <c r="K32" s="12">
        <v>32514300</v>
      </c>
      <c r="L32" s="12">
        <v>20253300</v>
      </c>
      <c r="M32" s="12">
        <v>53818203.240000002</v>
      </c>
      <c r="N32" s="12">
        <v>18978180</v>
      </c>
      <c r="O32" s="12">
        <v>43402209.020000003</v>
      </c>
      <c r="P32" s="11">
        <f>+G32+H32+I32+J32+K32+L32++M32+N32+O32</f>
        <v>319210468.50999999</v>
      </c>
    </row>
    <row r="33" spans="1:16" ht="21.75" customHeight="1" x14ac:dyDescent="0.2">
      <c r="A33" s="22" t="s">
        <v>23</v>
      </c>
      <c r="B33" s="21" t="s">
        <v>22</v>
      </c>
      <c r="C33" s="20">
        <v>144068448</v>
      </c>
      <c r="D33" s="20">
        <v>-42517533</v>
      </c>
      <c r="E33" s="20">
        <f t="shared" si="3"/>
        <v>101550915</v>
      </c>
      <c r="F33" s="20">
        <v>144068448</v>
      </c>
      <c r="G33" s="12">
        <v>0</v>
      </c>
      <c r="H33" s="12">
        <v>866164.51</v>
      </c>
      <c r="I33" s="12">
        <v>1069471.0900000001</v>
      </c>
      <c r="J33" s="12">
        <v>214170</v>
      </c>
      <c r="K33" s="12">
        <v>800057.7</v>
      </c>
      <c r="L33" s="12">
        <v>134530.62</v>
      </c>
      <c r="M33" s="12">
        <v>14307295.27</v>
      </c>
      <c r="N33" s="12">
        <v>11109950.060000001</v>
      </c>
      <c r="O33" s="12">
        <v>14192605.76</v>
      </c>
      <c r="P33" s="11">
        <f>+G33+H33+I33+J33+K33+L33+M33+N33+O33</f>
        <v>42694245.009999998</v>
      </c>
    </row>
    <row r="34" spans="1:16" ht="28.5" customHeight="1" x14ac:dyDescent="0.2">
      <c r="A34" s="28">
        <v>2.2999999999999998</v>
      </c>
      <c r="B34" s="27" t="s">
        <v>21</v>
      </c>
      <c r="C34" s="26">
        <f>SUM(C26:C33)</f>
        <v>715538348</v>
      </c>
      <c r="D34" s="26">
        <f>SUM(D26:D33)</f>
        <v>2917000</v>
      </c>
      <c r="E34" s="26">
        <f>SUM(E26:E33)</f>
        <v>718455348</v>
      </c>
      <c r="F34" s="26">
        <f>SUM(F26:F33)</f>
        <v>715538348</v>
      </c>
      <c r="G34" s="17">
        <v>0</v>
      </c>
      <c r="H34" s="17">
        <f t="shared" ref="H34:P34" si="4">SUM(H26:H33)</f>
        <v>47441491.259999998</v>
      </c>
      <c r="I34" s="17">
        <f t="shared" si="4"/>
        <v>80264265.49000001</v>
      </c>
      <c r="J34" s="17">
        <f t="shared" si="4"/>
        <v>29399612</v>
      </c>
      <c r="K34" s="17">
        <f t="shared" si="4"/>
        <v>33314357.699999999</v>
      </c>
      <c r="L34" s="17">
        <f t="shared" si="4"/>
        <v>23868768.670000002</v>
      </c>
      <c r="M34" s="17">
        <f t="shared" si="4"/>
        <v>81548997.010000005</v>
      </c>
      <c r="N34" s="17">
        <f t="shared" si="4"/>
        <v>38665462.43</v>
      </c>
      <c r="O34" s="17">
        <f>SUM(O26:O33)</f>
        <v>91027207.63000001</v>
      </c>
      <c r="P34" s="16">
        <f t="shared" si="4"/>
        <v>425530162.19</v>
      </c>
    </row>
    <row r="35" spans="1:16" ht="14.25" customHeight="1" x14ac:dyDescent="0.2">
      <c r="A35" s="25"/>
      <c r="B35" s="24"/>
      <c r="C35" s="23"/>
      <c r="D35" s="23"/>
      <c r="E35" s="23"/>
      <c r="F35" s="23"/>
      <c r="G35" s="13"/>
      <c r="H35" s="12"/>
      <c r="I35" s="12"/>
      <c r="J35" s="12"/>
      <c r="K35" s="12"/>
      <c r="L35" s="12"/>
      <c r="M35" s="12"/>
      <c r="N35" s="12"/>
      <c r="O35" s="12"/>
      <c r="P35" s="11"/>
    </row>
    <row r="36" spans="1:16" ht="20.25" customHeight="1" x14ac:dyDescent="0.2">
      <c r="A36" s="22" t="s">
        <v>20</v>
      </c>
      <c r="B36" s="21" t="s">
        <v>19</v>
      </c>
      <c r="C36" s="20">
        <v>22497600</v>
      </c>
      <c r="D36" s="20">
        <v>0</v>
      </c>
      <c r="E36" s="20">
        <f t="shared" ref="E36:E41" si="5">C36+D36</f>
        <v>22497600</v>
      </c>
      <c r="F36" s="20">
        <v>22497600</v>
      </c>
      <c r="G36" s="12">
        <v>0</v>
      </c>
      <c r="H36" s="12">
        <v>33881.86</v>
      </c>
      <c r="I36" s="12">
        <v>0</v>
      </c>
      <c r="J36" s="12">
        <v>5406722.71</v>
      </c>
      <c r="K36" s="12">
        <v>460192.27</v>
      </c>
      <c r="L36" s="12">
        <v>0</v>
      </c>
      <c r="M36" s="12">
        <v>0</v>
      </c>
      <c r="N36" s="12">
        <v>132900.79</v>
      </c>
      <c r="O36" s="12">
        <v>0</v>
      </c>
      <c r="P36" s="11">
        <f>+G36+H36+I36+J36+K36+L36+M36+N36+O36</f>
        <v>6033697.6299999999</v>
      </c>
    </row>
    <row r="37" spans="1:16" ht="46.5" customHeight="1" x14ac:dyDescent="0.2">
      <c r="A37" s="22" t="s">
        <v>18</v>
      </c>
      <c r="B37" s="21" t="s">
        <v>17</v>
      </c>
      <c r="C37" s="20">
        <v>2300000</v>
      </c>
      <c r="D37" s="20">
        <v>-100000</v>
      </c>
      <c r="E37" s="20">
        <f t="shared" si="5"/>
        <v>2200000</v>
      </c>
      <c r="F37" s="20">
        <v>2300000</v>
      </c>
      <c r="G37" s="12">
        <v>0</v>
      </c>
      <c r="H37" s="12">
        <v>83074.47</v>
      </c>
      <c r="I37" s="12">
        <v>0</v>
      </c>
      <c r="J37" s="12">
        <v>547149.48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1">
        <f>+G37+H37+I37+J37+K37+L37+M37+N37+O37</f>
        <v>630223.94999999995</v>
      </c>
    </row>
    <row r="38" spans="1:16" ht="33.75" customHeight="1" x14ac:dyDescent="0.2">
      <c r="A38" s="22" t="s">
        <v>16</v>
      </c>
      <c r="B38" s="21" t="s">
        <v>15</v>
      </c>
      <c r="C38" s="20">
        <v>0</v>
      </c>
      <c r="D38" s="20">
        <v>100000</v>
      </c>
      <c r="E38" s="20">
        <f t="shared" si="5"/>
        <v>100000</v>
      </c>
      <c r="F38" s="20"/>
      <c r="G38" s="12">
        <v>0</v>
      </c>
      <c r="H38" s="12">
        <v>0</v>
      </c>
      <c r="I38" s="12">
        <v>0</v>
      </c>
      <c r="J38" s="12">
        <v>55460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f>+G38+H38+I38+J38+K38+L38+M38+N38+O38</f>
        <v>55460</v>
      </c>
    </row>
    <row r="39" spans="1:16" ht="46.5" customHeight="1" x14ac:dyDescent="0.2">
      <c r="A39" s="22" t="s">
        <v>14</v>
      </c>
      <c r="B39" s="21" t="s">
        <v>13</v>
      </c>
      <c r="C39" s="20">
        <v>15000000</v>
      </c>
      <c r="D39" s="20">
        <v>220001000</v>
      </c>
      <c r="E39" s="20">
        <f t="shared" si="5"/>
        <v>235001000</v>
      </c>
      <c r="F39" s="20">
        <v>15000000</v>
      </c>
      <c r="G39" s="12">
        <v>0</v>
      </c>
      <c r="H39" s="12">
        <v>0</v>
      </c>
      <c r="I39" s="12">
        <v>0</v>
      </c>
      <c r="J39" s="12">
        <v>219997700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1">
        <f>+G39+H39+I39+J39+K39+L39+M39+N39+O39</f>
        <v>219997700</v>
      </c>
    </row>
    <row r="40" spans="1:16" ht="33.75" customHeight="1" x14ac:dyDescent="0.2">
      <c r="A40" s="22" t="s">
        <v>12</v>
      </c>
      <c r="B40" s="21" t="s">
        <v>11</v>
      </c>
      <c r="C40" s="20">
        <v>7000000</v>
      </c>
      <c r="D40" s="20">
        <v>379900</v>
      </c>
      <c r="E40" s="20">
        <f t="shared" si="5"/>
        <v>7379900</v>
      </c>
      <c r="F40" s="20">
        <v>7000000</v>
      </c>
      <c r="G40" s="12">
        <v>0</v>
      </c>
      <c r="H40" s="12">
        <v>89680</v>
      </c>
      <c r="I40" s="12">
        <v>0</v>
      </c>
      <c r="J40" s="12">
        <v>1272863.1100000001</v>
      </c>
      <c r="K40" s="12">
        <v>0</v>
      </c>
      <c r="L40" s="12">
        <v>2997.2</v>
      </c>
      <c r="M40" s="12">
        <v>0</v>
      </c>
      <c r="N40" s="12">
        <v>1750000</v>
      </c>
      <c r="O40" s="12">
        <v>0</v>
      </c>
      <c r="P40" s="11">
        <f>+G40+H40+I40+J40+K40+L40+M40+N40+O40</f>
        <v>3115540.31</v>
      </c>
    </row>
    <row r="41" spans="1:16" ht="24" customHeight="1" x14ac:dyDescent="0.2">
      <c r="A41" s="22" t="s">
        <v>10</v>
      </c>
      <c r="B41" s="21" t="s">
        <v>9</v>
      </c>
      <c r="C41" s="20"/>
      <c r="D41" s="20">
        <v>1620100</v>
      </c>
      <c r="E41" s="20">
        <f t="shared" si="5"/>
        <v>1620100</v>
      </c>
      <c r="F41" s="20"/>
      <c r="G41" s="12">
        <v>0</v>
      </c>
      <c r="H41" s="12">
        <v>1620000.05</v>
      </c>
      <c r="I41" s="12"/>
      <c r="J41" s="12">
        <v>0</v>
      </c>
      <c r="K41" s="12">
        <v>0</v>
      </c>
      <c r="L41" s="12"/>
      <c r="M41" s="12">
        <v>0</v>
      </c>
      <c r="N41" s="12">
        <v>0</v>
      </c>
      <c r="O41" s="12">
        <v>0</v>
      </c>
      <c r="P41" s="11">
        <f>+G41+H41+I41+J41+K41+L41+M41+N41+O41</f>
        <v>1620000.05</v>
      </c>
    </row>
    <row r="42" spans="1:16" ht="31.5" customHeight="1" x14ac:dyDescent="0.2">
      <c r="A42" s="19">
        <v>2.6</v>
      </c>
      <c r="B42" s="18" t="s">
        <v>8</v>
      </c>
      <c r="C42" s="17">
        <f>SUM(C36:C40)</f>
        <v>46797600</v>
      </c>
      <c r="D42" s="17">
        <f>SUM(D36:D41)</f>
        <v>222001000</v>
      </c>
      <c r="E42" s="17">
        <f>SUM(E36:E41)</f>
        <v>268798600</v>
      </c>
      <c r="F42" s="17">
        <f>SUM(F36:F40)</f>
        <v>46797600</v>
      </c>
      <c r="G42" s="17">
        <v>0</v>
      </c>
      <c r="H42" s="17">
        <f t="shared" ref="H42:P42" si="6">SUM(H36:H41)</f>
        <v>1826636.3800000001</v>
      </c>
      <c r="I42" s="17">
        <f t="shared" si="6"/>
        <v>0</v>
      </c>
      <c r="J42" s="17">
        <f t="shared" si="6"/>
        <v>227279895.30000001</v>
      </c>
      <c r="K42" s="17">
        <f t="shared" si="6"/>
        <v>460192.27</v>
      </c>
      <c r="L42" s="17">
        <f t="shared" si="6"/>
        <v>2997.2</v>
      </c>
      <c r="M42" s="17">
        <f t="shared" si="6"/>
        <v>0</v>
      </c>
      <c r="N42" s="17">
        <f t="shared" si="6"/>
        <v>1882900.79</v>
      </c>
      <c r="O42" s="17">
        <f>SUM(O36:O41)</f>
        <v>0</v>
      </c>
      <c r="P42" s="16">
        <f t="shared" si="6"/>
        <v>231452621.94000003</v>
      </c>
    </row>
    <row r="43" spans="1:16" ht="12" customHeight="1" x14ac:dyDescent="0.2">
      <c r="A43" s="15"/>
      <c r="B43" s="14"/>
      <c r="C43" s="2"/>
      <c r="D43" s="13"/>
      <c r="E43" s="2"/>
      <c r="F43" s="2"/>
      <c r="G43" s="13"/>
      <c r="H43" s="12"/>
      <c r="I43" s="12"/>
      <c r="J43" s="12"/>
      <c r="K43" s="12"/>
      <c r="L43" s="12"/>
      <c r="M43" s="12"/>
      <c r="N43" s="12"/>
      <c r="O43" s="12"/>
      <c r="P43" s="11"/>
    </row>
    <row r="44" spans="1:16" ht="29.25" customHeight="1" x14ac:dyDescent="0.2">
      <c r="A44" s="10"/>
      <c r="B44" s="9" t="s">
        <v>7</v>
      </c>
      <c r="C44" s="8">
        <f>C12+C23+C34+C42</f>
        <v>2672755080</v>
      </c>
      <c r="D44" s="8">
        <f>D12+D23+D34+D42</f>
        <v>105313649</v>
      </c>
      <c r="E44" s="8">
        <f>E12+E23+E34+E42</f>
        <v>2778068729</v>
      </c>
      <c r="F44" s="8">
        <f>F12+F23+F34+F42</f>
        <v>2672755080</v>
      </c>
      <c r="G44" s="8">
        <f>G12+G23+G34+G42</f>
        <v>108222498.06999999</v>
      </c>
      <c r="H44" s="8">
        <f>+H12+H23+H34+H42</f>
        <v>202371709.45999998</v>
      </c>
      <c r="I44" s="8">
        <f t="shared" ref="I44:P44" si="7">I12+I23+I34+I42</f>
        <v>244375901.94999999</v>
      </c>
      <c r="J44" s="8">
        <f t="shared" si="7"/>
        <v>388995664.33000004</v>
      </c>
      <c r="K44" s="8">
        <f t="shared" si="7"/>
        <v>154925977.34</v>
      </c>
      <c r="L44" s="8">
        <f t="shared" si="7"/>
        <v>189732458.72999996</v>
      </c>
      <c r="M44" s="8">
        <f t="shared" si="7"/>
        <v>215943496.63</v>
      </c>
      <c r="N44" s="8">
        <f t="shared" si="7"/>
        <v>167319442.93000001</v>
      </c>
      <c r="O44" s="8">
        <f>O12+O23+O34+O42</f>
        <v>211906427.35000002</v>
      </c>
      <c r="P44" s="7">
        <f t="shared" si="7"/>
        <v>1883793576.7900002</v>
      </c>
    </row>
    <row r="45" spans="1:16" ht="15" x14ac:dyDescent="0.2">
      <c r="A45" s="2"/>
      <c r="B45" s="2"/>
      <c r="C45" s="2"/>
      <c r="D45" s="2"/>
      <c r="E45" s="2"/>
      <c r="F45" s="2"/>
      <c r="G45" s="6"/>
    </row>
    <row r="46" spans="1:16" ht="15.75" x14ac:dyDescent="0.25">
      <c r="A46" s="2"/>
      <c r="B46" s="5" t="s">
        <v>6</v>
      </c>
      <c r="C46" s="2"/>
      <c r="D46" s="5"/>
      <c r="E46" s="5"/>
      <c r="F46" s="2"/>
      <c r="I46" s="5"/>
      <c r="N46" s="5" t="s">
        <v>5</v>
      </c>
      <c r="O46" s="5"/>
    </row>
    <row r="47" spans="1:16" ht="15.75" x14ac:dyDescent="0.25">
      <c r="A47" s="2"/>
      <c r="B47" s="5" t="s">
        <v>4</v>
      </c>
      <c r="C47" s="2"/>
      <c r="D47" s="5"/>
      <c r="E47" s="5"/>
      <c r="F47" s="2"/>
      <c r="I47" s="5"/>
      <c r="N47" s="5" t="s">
        <v>86</v>
      </c>
      <c r="O47" s="5"/>
    </row>
    <row r="48" spans="1:16" ht="15.75" x14ac:dyDescent="0.25">
      <c r="A48" s="2"/>
      <c r="B48" s="4" t="s">
        <v>2</v>
      </c>
      <c r="C48" s="2"/>
      <c r="D48" s="4"/>
      <c r="E48" s="4"/>
      <c r="F48" s="2"/>
      <c r="I48" s="4"/>
      <c r="N48" s="4" t="s">
        <v>1</v>
      </c>
      <c r="O48" s="4"/>
    </row>
    <row r="49" spans="1:15" ht="21" customHeight="1" x14ac:dyDescent="0.2">
      <c r="A49" s="2"/>
      <c r="B49" s="3" t="s">
        <v>0</v>
      </c>
      <c r="C49" s="2"/>
      <c r="D49" s="3"/>
      <c r="E49" s="3"/>
      <c r="F49" s="2"/>
      <c r="I49" s="3"/>
      <c r="N49" s="3" t="s">
        <v>0</v>
      </c>
      <c r="O49" s="3"/>
    </row>
    <row r="50" spans="1:15" x14ac:dyDescent="0.2">
      <c r="A50" s="2"/>
      <c r="B50" s="2"/>
      <c r="C50" s="2"/>
      <c r="D50" s="2"/>
      <c r="E50" s="2"/>
      <c r="F50" s="2"/>
      <c r="G50" s="2"/>
    </row>
    <row r="51" spans="1:15" x14ac:dyDescent="0.2">
      <c r="A51" s="2"/>
      <c r="B51" s="2"/>
      <c r="C51" s="2"/>
      <c r="D51" s="2"/>
      <c r="E51" s="2"/>
      <c r="F51" s="2"/>
      <c r="G51" s="2"/>
    </row>
  </sheetData>
  <mergeCells count="4">
    <mergeCell ref="B2:O2"/>
    <mergeCell ref="B3:O3"/>
    <mergeCell ref="B4:O4"/>
    <mergeCell ref="B5:O5"/>
  </mergeCells>
  <pageMargins left="0" right="3.937007874015748E-2" top="3.937007874015748E-2" bottom="0.35433070866141736" header="0.31496062992125984" footer="0.31496062992125984"/>
  <pageSetup paperSize="5" scale="90" orientation="landscape" verticalDpi="0" r:id="rId1"/>
  <headerFooter differentFirst="1">
    <oddFooter>&amp;CPreparado por : Ana Ma. De Los Santos R.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De los Santos</dc:creator>
  <cp:lastModifiedBy>Ana Maria De los Santos</cp:lastModifiedBy>
  <dcterms:created xsi:type="dcterms:W3CDTF">2025-09-09T19:39:33Z</dcterms:created>
  <dcterms:modified xsi:type="dcterms:W3CDTF">2025-10-03T15:02:56Z</dcterms:modified>
</cp:coreProperties>
</file>