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.vasquez\Documents\"/>
    </mc:Choice>
  </mc:AlternateContent>
  <xr:revisionPtr revIDLastSave="0" documentId="13_ncr:1_{A50F2C80-3F31-4196-96FB-57ABB1D9DFB1}" xr6:coauthVersionLast="47" xr6:coauthVersionMax="47" xr10:uidLastSave="{00000000-0000-0000-0000-000000000000}"/>
  <bookViews>
    <workbookView xWindow="-120" yWindow="-120" windowWidth="29040" windowHeight="15720" xr2:uid="{F5471420-82F2-4CC8-B52C-31CD54AFBD2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60" i="1"/>
  <c r="C59" i="1"/>
  <c r="C54" i="1"/>
  <c r="C55" i="1" s="1"/>
  <c r="C57" i="1" s="1"/>
  <c r="C62" i="1" s="1"/>
  <c r="C48" i="1"/>
  <c r="C43" i="1"/>
  <c r="C44" i="1" s="1"/>
  <c r="C42" i="1"/>
  <c r="C41" i="1"/>
  <c r="C40" i="1"/>
  <c r="C39" i="1"/>
  <c r="C38" i="1"/>
  <c r="C37" i="1"/>
  <c r="C36" i="1"/>
  <c r="C35" i="1"/>
  <c r="C34" i="1"/>
  <c r="C33" i="1"/>
  <c r="C32" i="1"/>
  <c r="C28" i="1"/>
  <c r="C29" i="1" s="1"/>
  <c r="C46" i="1" s="1"/>
  <c r="C27" i="1"/>
  <c r="C26" i="1"/>
  <c r="C25" i="1"/>
  <c r="C24" i="1"/>
  <c r="C23" i="1"/>
  <c r="C22" i="1"/>
  <c r="C21" i="1"/>
  <c r="C20" i="1"/>
  <c r="C15" i="1"/>
  <c r="C14" i="1"/>
  <c r="C17" i="1" s="1"/>
  <c r="C13" i="1"/>
  <c r="C50" i="1" l="1"/>
  <c r="F62" i="1" s="1"/>
</calcChain>
</file>

<file path=xl/sharedStrings.xml><?xml version="1.0" encoding="utf-8"?>
<sst xmlns="http://schemas.openxmlformats.org/spreadsheetml/2006/main" count="54" uniqueCount="53">
  <si>
    <t xml:space="preserve">         Presidencia de La República</t>
  </si>
  <si>
    <t xml:space="preserve">   Operadora Metropolitana de Servicios de Autobuses (OMSA)</t>
  </si>
  <si>
    <t xml:space="preserve">Estado de situacion </t>
  </si>
  <si>
    <t>Al 30 de Abril 2026</t>
  </si>
  <si>
    <t>(valor en R.D.$)</t>
  </si>
  <si>
    <t>Activos</t>
  </si>
  <si>
    <t>Activos Corrientes</t>
  </si>
  <si>
    <t xml:space="preserve">Efectivo y equivalente de efectivo (Notas 7) </t>
  </si>
  <si>
    <t>Cuenta por cobrar a corto plazo (Notas 8)</t>
  </si>
  <si>
    <t>Inventarios (Nota 9)</t>
  </si>
  <si>
    <t>Pago Anticipados( Nota 10)</t>
  </si>
  <si>
    <t>Total Activos Corrientes</t>
  </si>
  <si>
    <t xml:space="preserve">ACTIVOS  NO CORRIENTES (BIEN USO) </t>
  </si>
  <si>
    <t xml:space="preserve">Terreno(Anexo No.11A) </t>
  </si>
  <si>
    <t xml:space="preserve">Edificio(Anexo No.11B) </t>
  </si>
  <si>
    <t xml:space="preserve">Mobiliario y Equipo de Oficina (Anexo No.11C) </t>
  </si>
  <si>
    <t xml:space="preserve">Equipos de Computos (Anexo No.11d) </t>
  </si>
  <si>
    <t xml:space="preserve">Equipo Militar y Seguridad (Anexo No.11E) </t>
  </si>
  <si>
    <t xml:space="preserve">Equipos Varios (Anexo No.11 F) </t>
  </si>
  <si>
    <t>Equipo de Transporte Liviano (Anexo No.11G)</t>
  </si>
  <si>
    <t>Equipo de Transporte Pesado(Anexo No.11H)</t>
  </si>
  <si>
    <t>Equipo Maquinaria y Manejo de Materiales( No.11I)</t>
  </si>
  <si>
    <t xml:space="preserve">Total Activos Fijos </t>
  </si>
  <si>
    <t xml:space="preserve">Menos:  Depreciacion Acumulada </t>
  </si>
  <si>
    <t>Depreciación Acum. Edificio</t>
  </si>
  <si>
    <t xml:space="preserve">Depreciación Acum. Mobiliario y Equipo de Oficina </t>
  </si>
  <si>
    <t>Depreciación Acum. Equipos Militar y Seguridad</t>
  </si>
  <si>
    <t>Depreciación Acum. Equipos de Computos</t>
  </si>
  <si>
    <r>
      <t>Depreciación Acum. Equipos Varios</t>
    </r>
    <r>
      <rPr>
        <sz val="1"/>
        <color indexed="8"/>
        <rFont val="Calibri"/>
        <family val="2"/>
      </rPr>
      <t/>
    </r>
  </si>
  <si>
    <t>Depreciacion Acumulada de Equipo liviano (Camion)</t>
  </si>
  <si>
    <t>Depreciacion Acumulada de Equipo liviano (Camioneta)</t>
  </si>
  <si>
    <t>Depreciacion Acumulada de Equipo liviano (Jeepeta)</t>
  </si>
  <si>
    <t>Depreciacion Acumulada de Equipo liviano (Minibus)</t>
  </si>
  <si>
    <t>Depreciacion Acumulada de Equipo liviano (Motores)</t>
  </si>
  <si>
    <t>Depreciacion Acumulada de Equipo Trasporte Pesado</t>
  </si>
  <si>
    <t>Depreciación Acumulada Maquinaria y Equipos Para manejos de Materiales</t>
  </si>
  <si>
    <t xml:space="preserve">Total Depreciación Acumulada </t>
  </si>
  <si>
    <t>Total Activos Fijos Netos</t>
  </si>
  <si>
    <t>Construciones en Proceso</t>
  </si>
  <si>
    <t>Total Activos</t>
  </si>
  <si>
    <t>Pasivos No Corrientes</t>
  </si>
  <si>
    <t>Cuentas por Pagar (Anexo No.13)</t>
  </si>
  <si>
    <t>Total Pasivos  No Corrientes</t>
  </si>
  <si>
    <t>Capital o Patrimonio(Notas No.15)</t>
  </si>
  <si>
    <t xml:space="preserve">Resultados positivos (ahorro)/negativo (desahorro) </t>
  </si>
  <si>
    <t>Patrimonio Neto</t>
  </si>
  <si>
    <t>Total Activos Netos/Patrimonio mas Pasivos</t>
  </si>
  <si>
    <t>Señor.Emilio Made</t>
  </si>
  <si>
    <t>Señora. Zallita Ivonne Mejia Batista</t>
  </si>
  <si>
    <t xml:space="preserve">  Preparado Por    </t>
  </si>
  <si>
    <t xml:space="preserve">   Aprobado Por</t>
  </si>
  <si>
    <t>Contador General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</si>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</sst>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rgb="FF231F20"/>
      <name val="Times New Roman"/>
      <family val="1"/>
    </font>
    <font>
      <sz val="10"/>
      <color theme="1"/>
      <name val="Arial"/>
      <family val="2"/>
    </font>
    <font>
      <u/>
      <sz val="10"/>
      <name val="Arial"/>
      <family val="2"/>
    </font>
    <font>
      <sz val="1"/>
      <color indexed="8"/>
      <name val="Calibri"/>
      <family val="2"/>
    </font>
    <font>
      <sz val="10"/>
      <color theme="0"/>
      <name val="Arial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2"/>
      <color rgb="FF231F20"/>
      <name val="Arial"/>
      <family val="2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" fontId="4" fillId="0" borderId="0" xfId="0" applyNumberFormat="1" applyFont="1" applyAlignment="1">
      <alignment horizontal="center"/>
    </xf>
    <xf numFmtId="0" fontId="5" fillId="0" borderId="0" xfId="0" applyFont="1"/>
    <xf numFmtId="4" fontId="0" fillId="0" borderId="0" xfId="0" applyNumberFormat="1"/>
    <xf numFmtId="0" fontId="6" fillId="0" borderId="0" xfId="0" applyFont="1" applyAlignment="1">
      <alignment horizontal="left" vertical="top" indent="1"/>
    </xf>
    <xf numFmtId="4" fontId="3" fillId="0" borderId="0" xfId="0" applyNumberFormat="1" applyFont="1"/>
    <xf numFmtId="0" fontId="6" fillId="0" borderId="0" xfId="0" applyFont="1" applyAlignment="1">
      <alignment horizontal="left" indent="1"/>
    </xf>
    <xf numFmtId="43" fontId="0" fillId="0" borderId="0" xfId="0" applyNumberFormat="1"/>
    <xf numFmtId="43" fontId="0" fillId="0" borderId="0" xfId="1" applyFont="1"/>
    <xf numFmtId="0" fontId="5" fillId="2" borderId="0" xfId="0" applyFont="1" applyFill="1"/>
    <xf numFmtId="4" fontId="5" fillId="2" borderId="1" xfId="0" applyNumberFormat="1" applyFont="1" applyFill="1" applyBorder="1"/>
    <xf numFmtId="4" fontId="3" fillId="0" borderId="0" xfId="1" applyNumberFormat="1" applyFont="1" applyFill="1"/>
    <xf numFmtId="4" fontId="7" fillId="0" borderId="0" xfId="1" applyNumberFormat="1" applyFont="1" applyFill="1"/>
    <xf numFmtId="0" fontId="8" fillId="0" borderId="0" xfId="0" applyFont="1"/>
    <xf numFmtId="4" fontId="0" fillId="0" borderId="0" xfId="0" applyNumberFormat="1" applyAlignment="1">
      <alignment horizontal="right"/>
    </xf>
    <xf numFmtId="4" fontId="5" fillId="2" borderId="2" xfId="0" applyNumberFormat="1" applyFont="1" applyFill="1" applyBorder="1"/>
    <xf numFmtId="0" fontId="3" fillId="3" borderId="0" xfId="0" applyFont="1" applyFill="1"/>
    <xf numFmtId="164" fontId="3" fillId="3" borderId="0" xfId="0" applyNumberFormat="1" applyFont="1" applyFill="1"/>
    <xf numFmtId="4" fontId="0" fillId="2" borderId="0" xfId="0" applyNumberFormat="1" applyFill="1"/>
    <xf numFmtId="4" fontId="1" fillId="0" borderId="0" xfId="2" applyNumberFormat="1"/>
    <xf numFmtId="4" fontId="0" fillId="0" borderId="0" xfId="1" applyNumberFormat="1" applyFont="1"/>
    <xf numFmtId="43" fontId="3" fillId="0" borderId="0" xfId="0" applyNumberFormat="1" applyFont="1"/>
    <xf numFmtId="4" fontId="5" fillId="2" borderId="3" xfId="0" applyNumberFormat="1" applyFont="1" applyFill="1" applyBorder="1"/>
    <xf numFmtId="4" fontId="3" fillId="0" borderId="2" xfId="0" applyNumberFormat="1" applyFont="1" applyBorder="1"/>
    <xf numFmtId="4" fontId="10" fillId="0" borderId="0" xfId="0" applyNumberFormat="1" applyFont="1"/>
    <xf numFmtId="0" fontId="11" fillId="0" borderId="0" xfId="0" applyFont="1"/>
    <xf numFmtId="4" fontId="3" fillId="2" borderId="1" xfId="0" applyNumberFormat="1" applyFont="1" applyFill="1" applyBorder="1"/>
    <xf numFmtId="43" fontId="12" fillId="0" borderId="0" xfId="1" applyFont="1" applyFill="1" applyBorder="1" applyAlignment="1">
      <alignment vertical="center"/>
    </xf>
    <xf numFmtId="4" fontId="5" fillId="2" borderId="0" xfId="0" applyNumberFormat="1" applyFont="1" applyFill="1"/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center" wrapText="1"/>
    </xf>
    <xf numFmtId="0" fontId="13" fillId="2" borderId="0" xfId="0" applyFont="1" applyFill="1" applyAlignment="1">
      <alignment horizontal="left" vertical="center" wrapText="1" indent="1"/>
    </xf>
    <xf numFmtId="4" fontId="3" fillId="2" borderId="0" xfId="0" applyNumberFormat="1" applyFont="1" applyFill="1"/>
    <xf numFmtId="0" fontId="15" fillId="2" borderId="0" xfId="0" applyFont="1" applyFill="1" applyAlignment="1">
      <alignment vertical="center" wrapText="1"/>
    </xf>
    <xf numFmtId="164" fontId="3" fillId="2" borderId="0" xfId="0" applyNumberFormat="1" applyFont="1" applyFill="1"/>
    <xf numFmtId="0" fontId="3" fillId="2" borderId="0" xfId="0" applyFont="1" applyFill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4" fontId="3" fillId="0" borderId="0" xfId="0" applyNumberFormat="1" applyFont="1" applyFill="1"/>
    <xf numFmtId="0" fontId="3" fillId="0" borderId="0" xfId="0" applyFont="1" applyFill="1"/>
    <xf numFmtId="0" fontId="0" fillId="0" borderId="0" xfId="0" applyFill="1"/>
    <xf numFmtId="43" fontId="0" fillId="0" borderId="0" xfId="1" applyFont="1" applyFill="1"/>
    <xf numFmtId="4" fontId="0" fillId="0" borderId="0" xfId="0" applyNumberFormat="1" applyFill="1"/>
    <xf numFmtId="43" fontId="3" fillId="0" borderId="0" xfId="0" applyNumberFormat="1" applyFont="1" applyFill="1"/>
    <xf numFmtId="4" fontId="3" fillId="0" borderId="0" xfId="0" applyNumberFormat="1" applyFont="1" applyFill="1"/>
  </cellXfs>
  <cellStyles count="3">
    <cellStyle name="Millares" xfId="1" builtinId="3"/>
    <cellStyle name="Normal" xfId="0" builtinId="0"/>
    <cellStyle name="Normal 38" xfId="2" xr:uid="{A5EAB499-19F8-406B-9B44-65983F9DD7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85725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A36D5C-C6EE-45DD-8BB8-CF24E22AB89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60" b="39410"/>
        <a:stretch/>
      </xdr:blipFill>
      <xdr:spPr bwMode="auto">
        <a:xfrm>
          <a:off x="3562350" y="0"/>
          <a:ext cx="1781175" cy="571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.vasquez\Desktop\Estado%20Financiero%20Abril%20%202026%20-.xlsx" TargetMode="External"/><Relationship Id="rId1" Type="http://schemas.openxmlformats.org/officeDocument/2006/relationships/externalLinkPath" Target="/Users/f.vasquez/Desktop/Estado%20Financiero%20Abril%20%202026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on"/>
      <sheetName val="Firma"/>
      <sheetName val="Estado de Situacion"/>
      <sheetName val="Balance Comprobacion"/>
      <sheetName val="Estado de Resultados"/>
      <sheetName val="Banco"/>
      <sheetName val=" caja"/>
      <sheetName val="CXC"/>
      <sheetName val="inv. "/>
      <sheetName val="Inv. Rep(caobas) "/>
      <sheetName val="INV. SANTIAGO"/>
      <sheetName val="UNIDAD H C-5"/>
      <sheetName val="unidad h c-2"/>
      <sheetName val="UNIDAD H C-4"/>
      <sheetName val="UNIDAD H C-1"/>
      <sheetName val="Inv Sum"/>
      <sheetName val="Inv.Combust."/>
      <sheetName val="MERCANCI Y DOC EN TRANSITO"/>
      <sheetName val="Apilc Depreciacion"/>
      <sheetName val="Depreciacion"/>
      <sheetName val="CONTS. EN PROCESO"/>
      <sheetName val="Terreno"/>
      <sheetName val="Edificio"/>
      <sheetName val="Equipos de Oficina"/>
      <sheetName val="Equipo Militar"/>
      <sheetName val="equipo de comp"/>
      <sheetName val="Equip Varios"/>
      <sheetName val="Equipo de Transporte Livinao"/>
      <sheetName val="Equipos de Transporte Pesado"/>
      <sheetName val="PATRIMONIO"/>
      <sheetName val="acumulaciones por pagar"/>
      <sheetName val="Ingresos"/>
      <sheetName val="CXP"/>
      <sheetName val="Gastos"/>
      <sheetName val="balanza neta"/>
      <sheetName val="Hoja2"/>
      <sheetName val="balanza entera"/>
      <sheetName val="relacion de autobuses"/>
      <sheetName val="Hoja1"/>
      <sheetName val="Equipos Varios"/>
    </sheetNames>
    <sheetDataSet>
      <sheetData sheetId="0"/>
      <sheetData sheetId="1"/>
      <sheetData sheetId="2"/>
      <sheetData sheetId="3"/>
      <sheetData sheetId="4">
        <row r="36">
          <cell r="D36">
            <v>39293339.159999967</v>
          </cell>
        </row>
      </sheetData>
      <sheetData sheetId="5">
        <row r="28">
          <cell r="D28">
            <v>616583339.67999995</v>
          </cell>
        </row>
      </sheetData>
      <sheetData sheetId="6"/>
      <sheetData sheetId="7">
        <row r="32">
          <cell r="D32">
            <v>32661501.170000002</v>
          </cell>
        </row>
      </sheetData>
      <sheetData sheetId="8">
        <row r="33">
          <cell r="D33">
            <v>349721948.68000001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5">
          <cell r="C25">
            <v>298960932</v>
          </cell>
        </row>
        <row r="26">
          <cell r="C26">
            <v>178984290.30000001</v>
          </cell>
          <cell r="E26">
            <v>101700835.03</v>
          </cell>
        </row>
        <row r="27">
          <cell r="C27">
            <v>51894371.090000004</v>
          </cell>
          <cell r="E27">
            <v>37351882.280000001</v>
          </cell>
        </row>
        <row r="28">
          <cell r="C28">
            <v>40737033.640000001</v>
          </cell>
          <cell r="E28">
            <v>36421907.189999998</v>
          </cell>
        </row>
        <row r="29">
          <cell r="C29">
            <v>6984010.4800000004</v>
          </cell>
          <cell r="E29">
            <v>4856899</v>
          </cell>
        </row>
        <row r="30">
          <cell r="C30">
            <v>45425765.809999973</v>
          </cell>
          <cell r="E30">
            <v>28361799.32</v>
          </cell>
        </row>
        <row r="31">
          <cell r="C31">
            <v>10378076</v>
          </cell>
        </row>
        <row r="32">
          <cell r="C32">
            <v>92884288.719999999</v>
          </cell>
        </row>
        <row r="33">
          <cell r="C33">
            <v>18667069.489999998</v>
          </cell>
        </row>
        <row r="34">
          <cell r="C34">
            <v>12756880.800000001</v>
          </cell>
        </row>
        <row r="35">
          <cell r="C35">
            <v>3508740</v>
          </cell>
        </row>
        <row r="36">
          <cell r="C36">
            <v>3639717757.760004</v>
          </cell>
        </row>
        <row r="37">
          <cell r="C37">
            <v>1623680</v>
          </cell>
          <cell r="E37">
            <v>199812.96</v>
          </cell>
        </row>
      </sheetData>
      <sheetData sheetId="19">
        <row r="24">
          <cell r="D24">
            <v>9419277.9800000004</v>
          </cell>
        </row>
        <row r="25">
          <cell r="D25">
            <v>77479317.969999999</v>
          </cell>
        </row>
        <row r="26">
          <cell r="D26">
            <v>16156189.23</v>
          </cell>
        </row>
        <row r="27">
          <cell r="D27">
            <v>7263960.4500000002</v>
          </cell>
        </row>
        <row r="28">
          <cell r="D28">
            <v>2841422.58</v>
          </cell>
        </row>
        <row r="29">
          <cell r="D29">
            <v>3430719474.1599998</v>
          </cell>
        </row>
      </sheetData>
      <sheetData sheetId="20">
        <row r="19">
          <cell r="C19">
            <v>44264255.899999999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2">
          <cell r="B22">
            <v>1257250416.55</v>
          </cell>
        </row>
      </sheetData>
      <sheetData sheetId="30"/>
      <sheetData sheetId="31"/>
      <sheetData sheetId="32">
        <row r="143">
          <cell r="D143">
            <v>421273416.87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1D0DE-4DCF-43D4-A77A-73D32B029D26}">
  <dimension ref="A1:L71"/>
  <sheetViews>
    <sheetView tabSelected="1" topLeftCell="A16" workbookViewId="0">
      <selection activeCell="E46" sqref="E46"/>
    </sheetView>
  </sheetViews>
  <sheetFormatPr baseColWidth="10" defaultRowHeight="12.75" x14ac:dyDescent="0.2"/>
  <cols>
    <col min="1" max="1" width="8" style="4" customWidth="1"/>
    <col min="2" max="2" width="70.85546875" style="4" customWidth="1"/>
    <col min="3" max="3" width="31.140625" style="3" customWidth="1"/>
    <col min="4" max="4" width="19.28515625" style="3" customWidth="1"/>
    <col min="5" max="5" width="18.140625" style="3" bestFit="1" customWidth="1"/>
    <col min="6" max="6" width="36.7109375" style="3" bestFit="1" customWidth="1"/>
    <col min="7" max="7" width="29.7109375" style="4" customWidth="1"/>
    <col min="8" max="8" width="14.7109375" style="4" customWidth="1"/>
    <col min="9" max="9" width="10.28515625" style="4" customWidth="1"/>
    <col min="10" max="10" width="14.140625" style="4" hidden="1" customWidth="1"/>
    <col min="11" max="11" width="16.85546875" style="4" customWidth="1"/>
    <col min="12" max="12" width="13.42578125" style="4" customWidth="1"/>
    <col min="13" max="16384" width="11.42578125" style="4"/>
  </cols>
  <sheetData>
    <row r="1" spans="1:12" ht="19.5" customHeight="1" x14ac:dyDescent="0.2">
      <c r="A1" s="1"/>
      <c r="B1" s="2"/>
      <c r="C1" s="2"/>
      <c r="D1" s="2"/>
    </row>
    <row r="2" spans="1:12" ht="6.75" customHeight="1" x14ac:dyDescent="0.2">
      <c r="A2" s="1"/>
      <c r="B2" s="5"/>
      <c r="C2" s="6"/>
      <c r="D2" s="5"/>
    </row>
    <row r="3" spans="1:12" ht="6.75" customHeight="1" x14ac:dyDescent="0.2">
      <c r="A3" s="1"/>
      <c r="B3" s="5"/>
      <c r="C3" s="6"/>
      <c r="D3" s="5"/>
    </row>
    <row r="4" spans="1:12" ht="18.75" customHeight="1" x14ac:dyDescent="0.2">
      <c r="A4" s="1"/>
      <c r="B4" s="5"/>
      <c r="C4" s="7"/>
      <c r="D4" s="7"/>
    </row>
    <row r="5" spans="1:12" s="1" customFormat="1" ht="15" x14ac:dyDescent="0.25">
      <c r="A5" s="8" t="s">
        <v>0</v>
      </c>
      <c r="B5" s="8"/>
      <c r="C5" s="8"/>
      <c r="D5" s="8"/>
    </row>
    <row r="6" spans="1:12" s="1" customFormat="1" ht="14.25" x14ac:dyDescent="0.2">
      <c r="A6" s="2" t="s">
        <v>1</v>
      </c>
      <c r="B6" s="2"/>
      <c r="C6" s="2"/>
      <c r="D6" s="2"/>
    </row>
    <row r="7" spans="1:12" s="1" customFormat="1" ht="14.25" x14ac:dyDescent="0.2">
      <c r="A7" s="2" t="s">
        <v>2</v>
      </c>
      <c r="B7" s="2"/>
      <c r="C7" s="2"/>
      <c r="D7" s="2"/>
    </row>
    <row r="8" spans="1:12" s="1" customFormat="1" ht="14.25" x14ac:dyDescent="0.2">
      <c r="A8" s="2" t="s">
        <v>3</v>
      </c>
      <c r="B8" s="2"/>
      <c r="C8" s="2"/>
      <c r="D8" s="2"/>
    </row>
    <row r="9" spans="1:12" s="1" customFormat="1" ht="14.25" x14ac:dyDescent="0.2">
      <c r="A9" s="2" t="s">
        <v>4</v>
      </c>
      <c r="B9" s="2"/>
      <c r="C9" s="2"/>
      <c r="D9" s="2"/>
    </row>
    <row r="10" spans="1:12" ht="9.75" customHeight="1" x14ac:dyDescent="0.2"/>
    <row r="11" spans="1:12" ht="14.1" customHeight="1" x14ac:dyDescent="0.2">
      <c r="B11" s="9" t="s">
        <v>5</v>
      </c>
    </row>
    <row r="12" spans="1:12" ht="14.1" customHeight="1" x14ac:dyDescent="0.25">
      <c r="B12" s="4" t="s">
        <v>6</v>
      </c>
      <c r="F12"/>
      <c r="G12"/>
      <c r="H12"/>
      <c r="I12"/>
      <c r="J12"/>
      <c r="K12"/>
      <c r="L12" s="10"/>
    </row>
    <row r="13" spans="1:12" ht="14.1" customHeight="1" x14ac:dyDescent="0.25">
      <c r="B13" s="11" t="s">
        <v>7</v>
      </c>
      <c r="C13" s="12">
        <f>+[1]Banco!D28</f>
        <v>616583339.67999995</v>
      </c>
      <c r="F13"/>
      <c r="G13" s="10"/>
      <c r="H13"/>
      <c r="I13"/>
      <c r="J13"/>
      <c r="K13"/>
      <c r="L13" s="10"/>
    </row>
    <row r="14" spans="1:12" ht="14.1" customHeight="1" x14ac:dyDescent="0.25">
      <c r="B14" s="13" t="s">
        <v>8</v>
      </c>
      <c r="C14" s="12">
        <f>+[1]CXC!D32</f>
        <v>32661501.170000002</v>
      </c>
      <c r="F14" s="14"/>
      <c r="G14" s="10"/>
      <c r="H14"/>
      <c r="I14"/>
      <c r="J14"/>
      <c r="K14"/>
      <c r="L14" s="10"/>
    </row>
    <row r="15" spans="1:12" ht="14.1" customHeight="1" x14ac:dyDescent="0.25">
      <c r="B15" s="13" t="s">
        <v>9</v>
      </c>
      <c r="C15" s="12">
        <f>+'[1]inv. '!D33</f>
        <v>349721948.68000001</v>
      </c>
      <c r="E15"/>
      <c r="F15"/>
      <c r="G15" s="10"/>
      <c r="H15"/>
      <c r="I15"/>
      <c r="J15"/>
      <c r="K15"/>
      <c r="L15" s="10"/>
    </row>
    <row r="16" spans="1:12" ht="14.1" customHeight="1" x14ac:dyDescent="0.25">
      <c r="B16" s="13" t="s">
        <v>10</v>
      </c>
      <c r="C16" s="10">
        <v>24836009.210000001</v>
      </c>
      <c r="E16" s="15"/>
      <c r="F16"/>
      <c r="G16" s="10"/>
      <c r="H16"/>
      <c r="I16"/>
      <c r="J16"/>
      <c r="K16"/>
      <c r="L16" s="10"/>
    </row>
    <row r="17" spans="2:12" ht="14.1" customHeight="1" thickBot="1" x14ac:dyDescent="0.3">
      <c r="B17" s="16" t="s">
        <v>11</v>
      </c>
      <c r="C17" s="17">
        <f>SUM(C13:C16)</f>
        <v>1023802798.74</v>
      </c>
      <c r="D17" s="10"/>
      <c r="E17" s="10"/>
      <c r="F17"/>
      <c r="G17" s="10"/>
      <c r="H17" s="10"/>
      <c r="I17"/>
      <c r="J17"/>
    </row>
    <row r="18" spans="2:12" ht="14.1" customHeight="1" thickTop="1" x14ac:dyDescent="0.25">
      <c r="C18" s="12"/>
      <c r="E18" s="10"/>
      <c r="F18" s="14"/>
      <c r="G18" s="10"/>
      <c r="H18" s="10"/>
      <c r="I18"/>
      <c r="J18"/>
      <c r="L18" s="12"/>
    </row>
    <row r="19" spans="2:12" ht="14.1" customHeight="1" x14ac:dyDescent="0.25">
      <c r="B19" s="4" t="s">
        <v>12</v>
      </c>
      <c r="C19" s="12"/>
      <c r="E19"/>
      <c r="F19"/>
      <c r="G19"/>
      <c r="H19"/>
      <c r="I19"/>
      <c r="J19"/>
      <c r="K19"/>
      <c r="L19" s="12"/>
    </row>
    <row r="20" spans="2:12" ht="14.1" customHeight="1" x14ac:dyDescent="0.2">
      <c r="B20" s="4" t="s">
        <v>13</v>
      </c>
      <c r="C20" s="18">
        <f>+'[1]Apilc Depreciacion'!C25</f>
        <v>298960932</v>
      </c>
      <c r="L20" s="12"/>
    </row>
    <row r="21" spans="2:12" ht="14.1" customHeight="1" x14ac:dyDescent="0.2">
      <c r="B21" s="4" t="s">
        <v>14</v>
      </c>
      <c r="C21" s="18">
        <f>+'[1]Apilc Depreciacion'!C26</f>
        <v>178984290.30000001</v>
      </c>
    </row>
    <row r="22" spans="2:12" ht="14.1" customHeight="1" x14ac:dyDescent="0.2">
      <c r="B22" s="4" t="s">
        <v>15</v>
      </c>
      <c r="C22" s="18">
        <f>+'[1]Apilc Depreciacion'!C27</f>
        <v>51894371.090000004</v>
      </c>
    </row>
    <row r="23" spans="2:12" ht="14.1" customHeight="1" x14ac:dyDescent="0.2">
      <c r="B23" s="4" t="s">
        <v>16</v>
      </c>
      <c r="C23" s="18">
        <f>+'[1]Apilc Depreciacion'!C28</f>
        <v>40737033.640000001</v>
      </c>
    </row>
    <row r="24" spans="2:12" ht="14.1" customHeight="1" x14ac:dyDescent="0.25">
      <c r="B24" s="4" t="s">
        <v>17</v>
      </c>
      <c r="C24" s="10">
        <f>+'[1]Apilc Depreciacion'!C29</f>
        <v>6984010.4800000004</v>
      </c>
    </row>
    <row r="25" spans="2:12" ht="14.1" customHeight="1" x14ac:dyDescent="0.2">
      <c r="B25" s="4" t="s">
        <v>18</v>
      </c>
      <c r="C25" s="18">
        <f>+'[1]Apilc Depreciacion'!C30</f>
        <v>45425765.809999973</v>
      </c>
    </row>
    <row r="26" spans="2:12" ht="14.1" customHeight="1" x14ac:dyDescent="0.25">
      <c r="B26" s="4" t="s">
        <v>19</v>
      </c>
      <c r="C26" s="19">
        <f>+'[1]Apilc Depreciacion'!C31+'[1]Apilc Depreciacion'!C32+'[1]Apilc Depreciacion'!C33+'[1]Apilc Depreciacion'!C34+'[1]Apilc Depreciacion'!C35</f>
        <v>138195055.00999999</v>
      </c>
      <c r="F26" s="15"/>
    </row>
    <row r="27" spans="2:12" ht="14.1" customHeight="1" x14ac:dyDescent="0.2">
      <c r="B27" s="4" t="s">
        <v>20</v>
      </c>
      <c r="C27" s="18">
        <f>+'[1]Apilc Depreciacion'!C36</f>
        <v>3639717757.760004</v>
      </c>
    </row>
    <row r="28" spans="2:12" ht="14.1" customHeight="1" x14ac:dyDescent="0.25">
      <c r="B28" s="20" t="s">
        <v>21</v>
      </c>
      <c r="C28" s="21">
        <f>+'[1]Apilc Depreciacion'!C37</f>
        <v>1623680</v>
      </c>
      <c r="E28" s="47"/>
      <c r="F28" s="47"/>
      <c r="G28" s="48"/>
      <c r="H28" s="48"/>
    </row>
    <row r="29" spans="2:12" ht="14.1" customHeight="1" thickBot="1" x14ac:dyDescent="0.25">
      <c r="B29" s="16" t="s">
        <v>22</v>
      </c>
      <c r="C29" s="22">
        <f>SUM(C20:C28)</f>
        <v>4402522896.090004</v>
      </c>
      <c r="E29" s="47"/>
      <c r="F29" s="47"/>
      <c r="G29" s="48"/>
      <c r="H29" s="48"/>
    </row>
    <row r="30" spans="2:12" ht="14.1" customHeight="1" thickTop="1" x14ac:dyDescent="0.2">
      <c r="C30" s="12"/>
      <c r="E30" s="47"/>
      <c r="F30" s="47"/>
      <c r="G30" s="48"/>
      <c r="H30" s="48"/>
    </row>
    <row r="31" spans="2:12" ht="14.1" customHeight="1" x14ac:dyDescent="0.2">
      <c r="B31" s="4" t="s">
        <v>23</v>
      </c>
      <c r="C31" s="12"/>
      <c r="E31" s="47"/>
      <c r="F31" s="47"/>
      <c r="G31" s="48"/>
      <c r="H31" s="48"/>
    </row>
    <row r="32" spans="2:12" ht="14.1" customHeight="1" x14ac:dyDescent="0.25">
      <c r="B32" s="4" t="s">
        <v>24</v>
      </c>
      <c r="C32" s="10">
        <f>+'[1]Apilc Depreciacion'!E26</f>
        <v>101700835.03</v>
      </c>
      <c r="E32" s="47"/>
      <c r="F32" s="47"/>
      <c r="G32" s="48"/>
      <c r="H32" s="48"/>
    </row>
    <row r="33" spans="2:8" ht="14.1" customHeight="1" x14ac:dyDescent="0.25">
      <c r="B33" s="23" t="s">
        <v>25</v>
      </c>
      <c r="C33" s="10">
        <f>+'[1]Apilc Depreciacion'!E27</f>
        <v>37351882.280000001</v>
      </c>
      <c r="D33" s="24"/>
      <c r="E33" s="47"/>
      <c r="F33" s="47"/>
      <c r="G33" s="48"/>
      <c r="H33" s="48"/>
    </row>
    <row r="34" spans="2:8" ht="14.1" customHeight="1" x14ac:dyDescent="0.25">
      <c r="B34" s="4" t="s">
        <v>26</v>
      </c>
      <c r="C34" s="10">
        <f>+'[1]Apilc Depreciacion'!E29</f>
        <v>4856899</v>
      </c>
      <c r="E34" s="47"/>
      <c r="F34" s="47"/>
      <c r="G34" s="48"/>
      <c r="H34" s="48"/>
    </row>
    <row r="35" spans="2:8" ht="14.1" customHeight="1" x14ac:dyDescent="0.25">
      <c r="B35" s="4" t="s">
        <v>27</v>
      </c>
      <c r="C35" s="10">
        <f>+'[1]Apilc Depreciacion'!E28</f>
        <v>36421907.189999998</v>
      </c>
      <c r="E35" s="49"/>
      <c r="F35" s="49"/>
      <c r="G35" s="50"/>
      <c r="H35" s="49"/>
    </row>
    <row r="36" spans="2:8" ht="14.1" customHeight="1" x14ac:dyDescent="0.25">
      <c r="B36" s="4" t="s">
        <v>28</v>
      </c>
      <c r="C36" s="10">
        <f>+'[1]Apilc Depreciacion'!E30</f>
        <v>28361799.32</v>
      </c>
      <c r="E36" s="47"/>
      <c r="F36" s="49"/>
      <c r="G36" s="51"/>
      <c r="H36" s="49"/>
    </row>
    <row r="37" spans="2:8" ht="14.1" customHeight="1" x14ac:dyDescent="0.25">
      <c r="B37" s="4" t="s">
        <v>29</v>
      </c>
      <c r="C37" s="10">
        <f>+[1]Depreciacion!D24</f>
        <v>9419277.9800000004</v>
      </c>
      <c r="E37" s="47"/>
      <c r="F37" s="51"/>
      <c r="G37" s="51"/>
      <c r="H37" s="49"/>
    </row>
    <row r="38" spans="2:8" ht="14.1" customHeight="1" x14ac:dyDescent="0.25">
      <c r="B38" s="4" t="s">
        <v>30</v>
      </c>
      <c r="C38" s="10">
        <f>+[1]Depreciacion!D25</f>
        <v>77479317.969999999</v>
      </c>
      <c r="E38" s="47"/>
      <c r="F38" s="50"/>
      <c r="G38" s="51"/>
      <c r="H38" s="49"/>
    </row>
    <row r="39" spans="2:8" ht="14.1" customHeight="1" x14ac:dyDescent="0.25">
      <c r="B39" s="23" t="s">
        <v>31</v>
      </c>
      <c r="C39" s="10">
        <f>+[1]Depreciacion!D26</f>
        <v>16156189.23</v>
      </c>
      <c r="E39" s="47"/>
      <c r="F39" s="49"/>
      <c r="G39" s="51"/>
      <c r="H39" s="51"/>
    </row>
    <row r="40" spans="2:8" ht="14.1" customHeight="1" x14ac:dyDescent="0.25">
      <c r="B40" s="4" t="s">
        <v>32</v>
      </c>
      <c r="C40" s="10">
        <f>+[1]Depreciacion!D27</f>
        <v>7263960.4500000002</v>
      </c>
      <c r="E40" s="47"/>
      <c r="F40" s="51"/>
      <c r="G40" s="49"/>
      <c r="H40" s="49"/>
    </row>
    <row r="41" spans="2:8" ht="14.1" customHeight="1" x14ac:dyDescent="0.25">
      <c r="B41" s="4" t="s">
        <v>33</v>
      </c>
      <c r="C41" s="26">
        <f>+[1]Depreciacion!D28</f>
        <v>2841422.58</v>
      </c>
      <c r="E41" s="51"/>
      <c r="F41" s="47"/>
      <c r="G41" s="48"/>
      <c r="H41" s="48"/>
    </row>
    <row r="42" spans="2:8" ht="14.1" customHeight="1" x14ac:dyDescent="0.25">
      <c r="B42" s="4" t="s">
        <v>34</v>
      </c>
      <c r="C42" s="10">
        <f>+[1]Depreciacion!D29</f>
        <v>3430719474.1599998</v>
      </c>
      <c r="E42" s="50"/>
      <c r="F42" s="51"/>
      <c r="G42" s="48"/>
      <c r="H42" s="48"/>
    </row>
    <row r="43" spans="2:8" ht="14.1" customHeight="1" x14ac:dyDescent="0.25">
      <c r="B43" t="s">
        <v>35</v>
      </c>
      <c r="C43" s="27">
        <f>+'[1]Apilc Depreciacion'!E37</f>
        <v>199812.96</v>
      </c>
      <c r="D43" s="10"/>
      <c r="E43" s="47"/>
      <c r="F43" s="51"/>
      <c r="G43" s="52"/>
      <c r="H43" s="48"/>
    </row>
    <row r="44" spans="2:8" ht="14.1" customHeight="1" x14ac:dyDescent="0.2">
      <c r="B44" s="16" t="s">
        <v>36</v>
      </c>
      <c r="C44" s="29">
        <f>SUM(C32:C43)</f>
        <v>3752772778.1499996</v>
      </c>
      <c r="E44" s="47"/>
      <c r="F44" s="47"/>
      <c r="G44" s="48"/>
      <c r="H44" s="48"/>
    </row>
    <row r="45" spans="2:8" ht="14.1" customHeight="1" x14ac:dyDescent="0.2">
      <c r="C45" s="12"/>
      <c r="E45" s="47"/>
      <c r="F45" s="47"/>
      <c r="G45" s="48"/>
      <c r="H45" s="48"/>
    </row>
    <row r="46" spans="2:8" ht="14.1" customHeight="1" thickBot="1" x14ac:dyDescent="0.3">
      <c r="B46" s="4" t="s">
        <v>37</v>
      </c>
      <c r="C46" s="30">
        <f>SUM(C29-C44)</f>
        <v>649750117.94000435</v>
      </c>
      <c r="E46" s="51"/>
      <c r="F46" s="51"/>
      <c r="G46" s="48"/>
      <c r="H46" s="48"/>
    </row>
    <row r="47" spans="2:8" ht="14.1" customHeight="1" thickTop="1" x14ac:dyDescent="0.25">
      <c r="C47" s="12"/>
      <c r="E47" s="47"/>
      <c r="F47" s="51"/>
      <c r="G47" s="53"/>
      <c r="H47" s="48"/>
    </row>
    <row r="48" spans="2:8" ht="14.1" customHeight="1" x14ac:dyDescent="0.25">
      <c r="B48" s="4" t="s">
        <v>38</v>
      </c>
      <c r="C48" s="12">
        <f>+'[1]CONTS. EN PROCESO'!C19</f>
        <v>44264255.899999999</v>
      </c>
      <c r="E48" s="47"/>
      <c r="F48" s="51"/>
      <c r="G48" s="49"/>
      <c r="H48" s="51"/>
    </row>
    <row r="49" spans="2:8" ht="14.1" customHeight="1" x14ac:dyDescent="0.25">
      <c r="C49" s="12"/>
      <c r="F49" s="10"/>
      <c r="G49"/>
      <c r="H49" s="10"/>
    </row>
    <row r="50" spans="2:8" ht="14.1" customHeight="1" thickBot="1" x14ac:dyDescent="0.3">
      <c r="B50" s="16" t="s">
        <v>39</v>
      </c>
      <c r="C50" s="22">
        <f>SUM(C17+C46+C48)</f>
        <v>1717817172.5800045</v>
      </c>
      <c r="E50" s="10"/>
      <c r="F50" s="10"/>
      <c r="G50" s="14"/>
      <c r="H50" s="10"/>
    </row>
    <row r="51" spans="2:8" ht="14.1" customHeight="1" thickTop="1" x14ac:dyDescent="0.25">
      <c r="C51" s="12"/>
      <c r="E51" s="10"/>
      <c r="G51"/>
      <c r="H51" s="10"/>
    </row>
    <row r="52" spans="2:8" ht="14.1" customHeight="1" x14ac:dyDescent="0.25">
      <c r="B52" s="9"/>
      <c r="C52" s="12"/>
      <c r="F52" s="10"/>
      <c r="G52"/>
      <c r="H52" s="10"/>
    </row>
    <row r="53" spans="2:8" ht="14.1" customHeight="1" x14ac:dyDescent="0.25">
      <c r="B53" s="9" t="s">
        <v>40</v>
      </c>
      <c r="C53" s="31"/>
      <c r="E53" s="10"/>
      <c r="F53" s="10"/>
      <c r="G53"/>
      <c r="H53" s="10"/>
    </row>
    <row r="54" spans="2:8" ht="14.1" customHeight="1" x14ac:dyDescent="0.25">
      <c r="B54" s="32" t="s">
        <v>41</v>
      </c>
      <c r="C54" s="12">
        <f>+[1]CXP!D143</f>
        <v>421273416.87</v>
      </c>
      <c r="D54" s="28"/>
      <c r="E54" s="10"/>
      <c r="G54" s="12"/>
    </row>
    <row r="55" spans="2:8" ht="14.1" customHeight="1" thickBot="1" x14ac:dyDescent="0.25">
      <c r="B55" s="16" t="s">
        <v>42</v>
      </c>
      <c r="C55" s="33">
        <f>+C54</f>
        <v>421273416.87</v>
      </c>
      <c r="D55" s="28"/>
      <c r="H55" s="12"/>
    </row>
    <row r="56" spans="2:8" ht="14.1" customHeight="1" thickTop="1" x14ac:dyDescent="0.2">
      <c r="C56" s="12"/>
      <c r="F56" s="34"/>
      <c r="G56" s="12"/>
      <c r="H56" s="12"/>
    </row>
    <row r="57" spans="2:8" ht="14.1" customHeight="1" x14ac:dyDescent="0.25">
      <c r="B57" s="16" t="s">
        <v>42</v>
      </c>
      <c r="C57" s="35">
        <f>SUM(C55+C56)</f>
        <v>421273416.87</v>
      </c>
      <c r="F57" s="10"/>
      <c r="G57" s="12"/>
    </row>
    <row r="58" spans="2:8" ht="14.1" customHeight="1" x14ac:dyDescent="0.25">
      <c r="B58" s="9"/>
      <c r="C58" s="12"/>
      <c r="D58" s="4"/>
      <c r="E58" s="15"/>
      <c r="F58" s="10"/>
      <c r="G58" s="12"/>
    </row>
    <row r="59" spans="2:8" ht="14.1" customHeight="1" x14ac:dyDescent="0.25">
      <c r="B59" s="36" t="s">
        <v>43</v>
      </c>
      <c r="C59" s="12">
        <f>+[1]PATRIMONIO!B22</f>
        <v>1257250416.55</v>
      </c>
      <c r="F59" s="10"/>
    </row>
    <row r="60" spans="2:8" ht="14.1" customHeight="1" x14ac:dyDescent="0.2">
      <c r="B60" s="37" t="s">
        <v>44</v>
      </c>
      <c r="C60" s="12">
        <f>+'[1]Estado de Resultados'!D36</f>
        <v>39293339.159999967</v>
      </c>
    </row>
    <row r="61" spans="2:8" ht="14.25" customHeight="1" thickBot="1" x14ac:dyDescent="0.3">
      <c r="B61" s="38" t="s">
        <v>45</v>
      </c>
      <c r="C61" s="33">
        <f>SUM(C59:C60)</f>
        <v>1296543755.71</v>
      </c>
      <c r="E61" s="10"/>
      <c r="F61" s="25"/>
      <c r="G61" s="39"/>
    </row>
    <row r="62" spans="2:8" ht="14.1" customHeight="1" thickTop="1" thickBot="1" x14ac:dyDescent="0.3">
      <c r="B62" s="40" t="s">
        <v>46</v>
      </c>
      <c r="C62" s="22">
        <f>SUM(C57+C61)</f>
        <v>1717817172.5799999</v>
      </c>
      <c r="D62" s="10"/>
      <c r="E62" s="10"/>
      <c r="F62" s="41">
        <f>SUM(C50-C62)</f>
        <v>4.5299530029296875E-6</v>
      </c>
      <c r="G62" s="42"/>
    </row>
    <row r="63" spans="2:8" ht="13.5" thickTop="1" x14ac:dyDescent="0.2">
      <c r="C63" s="12"/>
    </row>
    <row r="64" spans="2:8" x14ac:dyDescent="0.2">
      <c r="C64" s="12"/>
    </row>
    <row r="65" spans="2:4" x14ac:dyDescent="0.2">
      <c r="C65" s="12"/>
    </row>
    <row r="66" spans="2:4" x14ac:dyDescent="0.2">
      <c r="C66" s="12"/>
    </row>
    <row r="67" spans="2:4" x14ac:dyDescent="0.2">
      <c r="C67" s="12"/>
    </row>
    <row r="68" spans="2:4" x14ac:dyDescent="0.2">
      <c r="C68" s="12"/>
    </row>
    <row r="69" spans="2:4" x14ac:dyDescent="0.2">
      <c r="B69" s="9" t="s">
        <v>47</v>
      </c>
      <c r="C69" s="43" t="s">
        <v>48</v>
      </c>
      <c r="D69" s="44"/>
    </row>
    <row r="70" spans="2:4" x14ac:dyDescent="0.2">
      <c r="B70" s="45" t="s">
        <v>49</v>
      </c>
      <c r="C70" s="46" t="s">
        <v>50</v>
      </c>
      <c r="D70" s="44"/>
    </row>
    <row r="71" spans="2:4" x14ac:dyDescent="0.2">
      <c r="B71" s="45" t="s">
        <v>51</v>
      </c>
      <c r="C71" s="46" t="s">
        <v>52</v>
      </c>
      <c r="D71" s="4"/>
    </row>
  </sheetData>
  <mergeCells count="6">
    <mergeCell ref="B1:D1"/>
    <mergeCell ref="A5:D5"/>
    <mergeCell ref="A6:D6"/>
    <mergeCell ref="A7:D7"/>
    <mergeCell ref="A8:D8"/>
    <mergeCell ref="A9: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Vasquez</dc:creator>
  <cp:lastModifiedBy>Francia Vasquez</cp:lastModifiedBy>
  <dcterms:created xsi:type="dcterms:W3CDTF">2026-05-13T17:47:52Z</dcterms:created>
  <dcterms:modified xsi:type="dcterms:W3CDTF">2026-05-13T17:50:51Z</dcterms:modified>
</cp:coreProperties>
</file>